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8655" windowHeight="9405" tabRatio="716" activeTab="0"/>
  </bookViews>
  <sheets>
    <sheet name="2000-2012. pályázatai" sheetId="1" r:id="rId1"/>
  </sheets>
  <definedNames>
    <definedName name="_xlnm.Print_Titles" localSheetId="0">'2000-2012. pályázatai'!$3:$3</definedName>
  </definedNames>
  <calcPr fullCalcOnLoad="1"/>
</workbook>
</file>

<file path=xl/sharedStrings.xml><?xml version="1.0" encoding="utf-8"?>
<sst xmlns="http://schemas.openxmlformats.org/spreadsheetml/2006/main" count="1251" uniqueCount="749">
  <si>
    <t xml:space="preserve">Sorszám </t>
  </si>
  <si>
    <t>Beadás ideje</t>
  </si>
  <si>
    <t>Pályázat címe</t>
  </si>
  <si>
    <t>Támogatás
intenzitása</t>
  </si>
  <si>
    <t>2004.
december 1.</t>
  </si>
  <si>
    <t>2004.
november 30.</t>
  </si>
  <si>
    <t>2004.
október 5.</t>
  </si>
  <si>
    <t xml:space="preserve">2004.
szeptember 31. </t>
  </si>
  <si>
    <t>A Hajdúszoboszlói Kistérség Projektorientált
Fejlesztési Programjának kidolgozása</t>
  </si>
  <si>
    <t>nyert</t>
  </si>
  <si>
    <t>Hajdúszoboszlói Kistérségi
Többcélú Társulás</t>
  </si>
  <si>
    <t>Helyi önkormányzatok EU-s fejlesztési
pályázatai saját forrás kiegészítésének
támogatására (EU Önerő Alap) GVOP 4.3.2</t>
  </si>
  <si>
    <t>Hajdúszoboszló Város
Önkormányzata</t>
  </si>
  <si>
    <t>"ADATSZTÁR" adatkezelő-információ
szolgáltató rendszer (Az önkormányzati
adatvagyon másodlagos hasznosítása
GVOP-2004-4.3.2)</t>
  </si>
  <si>
    <t>Elnyert
támogatás Ft</t>
  </si>
  <si>
    <t>Saját erő Ft</t>
  </si>
  <si>
    <t>nem nyert</t>
  </si>
  <si>
    <t>Helyi önkormányzatok EU-s fejlesztési
pályázatai saját forrás kiegészítésének
támogatására (EU Önerő Alap) HEFOP -2004-4.2</t>
  </si>
  <si>
    <t>2004.
szeptember</t>
  </si>
  <si>
    <t>A társadalmi befogadás elősegítése
a szociális területen dolgozó szakemberek
képzésével (szociális szakemberek képzése
a hajdúszoboszlói kistérségben) HEFOP-2004-2.2</t>
  </si>
  <si>
    <t xml:space="preserve">Nyugat-Hajdúsági Település-és
Területfejlesztési Önkormányzati Társulás </t>
  </si>
  <si>
    <t>2004.
augusztus 17.</t>
  </si>
  <si>
    <t>Hajdúszoboszló, Polgármesteri Hivatal "B"
épületének akadálymentesítésére ill.
mozgáskorlátozottak részére
illemhely kialakítása</t>
  </si>
  <si>
    <t>2004.
július 30.</t>
  </si>
  <si>
    <t>2004.
augusztus 31.</t>
  </si>
  <si>
    <t>A decentralizált "települési hulladék
közszoláltatás fejlesztés" támogatásának
elnyerésére ÉA-TEHU</t>
  </si>
  <si>
    <t>nyert, az értesítés időpontja
2004. november 5.</t>
  </si>
  <si>
    <t xml:space="preserve">2004.
augusztus 3. </t>
  </si>
  <si>
    <t>Helyi önkormányzatok EU-s fejlesztési
pályázatai saját forrás kiegészítésének
támogatására (EU Önerő Alap) GVOP 4.3.1</t>
  </si>
  <si>
    <t>2004.
július 16.</t>
  </si>
  <si>
    <t>"IKeR" Integrált Kistérségi e-Közigazgatási
Rendszer kialakítása a Nyugat-Hajdúsági
Település-és Területfejlesztési Önkormányzati
Társulás településein, kiterjesztve
17 csatlakozó településre</t>
  </si>
  <si>
    <t>2004.
július 29.</t>
  </si>
  <si>
    <t>2004.
május 27.</t>
  </si>
  <si>
    <t>Hajdúszoboszló Város
Önkormányzata (A Nyugat-Hajdúsági Település-és Területfejlesztési Önkormányzati Társulás gesztora)</t>
  </si>
  <si>
    <t>2004.
április 2.</t>
  </si>
  <si>
    <t>Pávai Vajna Ferenc Turisztikai
Üdülőközpont Hajdúszoboszlón
ROP 1.1</t>
  </si>
  <si>
    <t xml:space="preserve">2004.
</t>
  </si>
  <si>
    <t>Hajdú-Bihar megye a diplomásokért,
diplomások a Hajdú-Bihar megyéért</t>
  </si>
  <si>
    <t>a pályázat 1
főt nyert</t>
  </si>
  <si>
    <t>2004.
március 9.</t>
  </si>
  <si>
    <t>EU majális megrendezése</t>
  </si>
  <si>
    <t>2004.
január 9.</t>
  </si>
  <si>
    <t>eMagyarország pontok I.
IHM-ITP-15</t>
  </si>
  <si>
    <t>2003.</t>
  </si>
  <si>
    <t>Szennyvízcsatorna hálózat építés
II. ütem, céltámogatás</t>
  </si>
  <si>
    <t>2003.
április</t>
  </si>
  <si>
    <t>Települési hulladék közszolgáltatás
fejlesztéseinek támogatása</t>
  </si>
  <si>
    <t>Települések összképének támogatása-
Széchenyi Turizmus Terv
SZTP-2003-ÉAL--406-2004</t>
  </si>
  <si>
    <t>2003.
szeptember 16.</t>
  </si>
  <si>
    <t>Ügyfél-Információs szolgálat
informatikai csomópontként
kiépítése TTFC pályázat-2. sz. jogcím</t>
  </si>
  <si>
    <t>nyert, az építkezés
befejeződött</t>
  </si>
  <si>
    <t xml:space="preserve">2003. </t>
  </si>
  <si>
    <t>Szennyvízcsatorna-hálózat
építés I. ütem, céltámogatás</t>
  </si>
  <si>
    <t>Család-és Gyermekbarát
Szociális Irodák kialakítása</t>
  </si>
  <si>
    <t>Szennyvízcsatorna-hálózat
építés I. ütem, céltámogatás
VICE</t>
  </si>
  <si>
    <t xml:space="preserve">A közigazgatási szervek minőségfejlesztése,
Hajdúszoboszló, Nagyhegyes, Ebes és
Hajdúszovát önkormányzatokban
minőségfejlesztési </t>
  </si>
  <si>
    <t>2003.
december 14.</t>
  </si>
  <si>
    <t>Önkormányzati információs rendszerek
bevezetésének és továbbfejlesztésének
támogatása IHM-ITP 17</t>
  </si>
  <si>
    <t>2002.</t>
  </si>
  <si>
    <t>Települések összképének
javítása SZT-2002-TU-7</t>
  </si>
  <si>
    <t>nyert, nem
valósult meg</t>
  </si>
  <si>
    <t>Szennyvíztelep kapacitásbővítő
beruházása, céltámogatás</t>
  </si>
  <si>
    <t>Szennyvíztelep kapacitásbővítő
beruházása, VICE</t>
  </si>
  <si>
    <t>nyert, a beruházás
megvalósult</t>
  </si>
  <si>
    <t>Szennyvíztelep kapacitásbővítő
beruházása, KAC</t>
  </si>
  <si>
    <t>Szennyvíztelep kapacitásbővítő
beruházása, TEKI</t>
  </si>
  <si>
    <t>Észak-alföldi turisztikai régióban
a turisták tájékoztatását elősegítő
információs rendszer, valamint turisztikai
marketing tevékenység támogatására
benyújtott pályázat SZT-TU EAL-2</t>
  </si>
  <si>
    <t>Többgenerációs egészségcentrum
feltételeinek megteremtése
Hajdúszoboszlón, Széchenyi Terv
SZT-TU-1-01-03-2001</t>
  </si>
  <si>
    <t>Hajdúszoboszló
Gyógyfürdő Rt</t>
  </si>
  <si>
    <t>Szórakoztató családi programok
a hajdúszoboszlói régióban
(Aquapark), Phare Regionális
Kistérségi Program</t>
  </si>
  <si>
    <t>kb. 26 000 000</t>
  </si>
  <si>
    <t>2005. március 2.</t>
  </si>
  <si>
    <t xml:space="preserve">Helyi foglalkoztatási kezdeményezések támogatása a
hajdúszoboszlói kistérségben  </t>
  </si>
  <si>
    <t>Hajdúszoboszló Város Önkormányzata</t>
  </si>
  <si>
    <t>nyert, 2005. február 21.</t>
  </si>
  <si>
    <t>2005. április 14.</t>
  </si>
  <si>
    <t>Bárdos Lajos Általános Iskola belső udvarának
lefedése, próba- és táncterem létrehozása</t>
  </si>
  <si>
    <t>2005. május 18.</t>
  </si>
  <si>
    <t>Decentralizált "települési hulladék
közszolgáltatás fejlesztés"
támogatásának elnyerésére</t>
  </si>
  <si>
    <t xml:space="preserve">2005. jún. 16. </t>
  </si>
  <si>
    <t>Vidékfejlesztési menedzserek
foglalkoztatásához nyújtandó
támogatás (THK-VMT-2005)</t>
  </si>
  <si>
    <t>nyert, a támogatást azonban nem vesszük igénybe, mert csak a HEFOP 4.2 pályázattal együtt lehetett volna megvalósítani</t>
  </si>
  <si>
    <t>Igényelt támogatási
összeg Ft</t>
  </si>
  <si>
    <t>A társadalmi befogadást támogató
szolgáltatások infrastrukturális fejlesztése
(Fogyatékos emberek nappali intézménye)
HEFOP-2004-4.2</t>
  </si>
  <si>
    <t>nyert, de nem használható fel, mivel az uniós pályázat nem nyert</t>
  </si>
  <si>
    <t xml:space="preserve">2005. aug. 1. </t>
  </si>
  <si>
    <t>A helyi akciócsoport
kiválasztása első
pálázati fordulóhoz
- AVOP LEADER+ 3.5.12</t>
  </si>
  <si>
    <t>Termofor kémények
felújítása"Olajos Társasház"</t>
  </si>
  <si>
    <t>2005. aug. 18.</t>
  </si>
  <si>
    <t>2005. aug. 30.</t>
  </si>
  <si>
    <t>"Hajdúszoboszló a fürdőváros"
című multimédiás CD-ROM megjelentetése</t>
  </si>
  <si>
    <t>Termofor kémények
felújítása"Béke Társasház"</t>
  </si>
  <si>
    <t>2005. szept. 30.</t>
  </si>
  <si>
    <t>2005. dec. 27.</t>
  </si>
  <si>
    <t>2005-2006. évi
közmunkaprogram</t>
  </si>
  <si>
    <t>Az AVOP LEADER+ Intézkedés
tevékenysége keretében, a helyi akciócsoportok kiválasztása második pályázati fordulója</t>
  </si>
  <si>
    <t>2006. febr. 15.</t>
  </si>
  <si>
    <t>Hajdúszoboszló, Árpád utca burkolatfelújítása</t>
  </si>
  <si>
    <t>2006. febr. 28.</t>
  </si>
  <si>
    <t>Tűzjelző berendezés
létesítése a hajdúszoboszlói Bárdos Lajos általános Iskola épületében</t>
  </si>
  <si>
    <t>2006. márc. 31.</t>
  </si>
  <si>
    <t>"A múlt a jelenben az Európai Unió jövőjéért"
(Hajdúszoboszló 400. évfordulós ünnepe partnervárosaival)</t>
  </si>
  <si>
    <t>2006. márc. 23.</t>
  </si>
  <si>
    <t>A 2006. évi Vis Maior
támogatás elnyerésére</t>
  </si>
  <si>
    <t>A Luther utcai játszótér
szabványoknak megfelelően történő kialakítása valamint a Pávai Vajna Fereenc Általános Iskola udvarának felújítása</t>
  </si>
  <si>
    <t>2006. márc. 30.</t>
  </si>
  <si>
    <t>Hajdúszoboszló közüzemi
gravitációs szennyvízelvezető csatornahálózat bővítés II./B és III. ütem</t>
  </si>
  <si>
    <t>2006. ápr. 28.</t>
  </si>
  <si>
    <t>A vagyon elleni bűncselekmények,
elsősorban a betöréses lopások visszaszorítását, megelőzését elősegítő programok támogatására</t>
  </si>
  <si>
    <t>Hajdúszoboszló Város
Önkormányzata, partner a Hajdúszoboszlói Rendőrkapitányság</t>
  </si>
  <si>
    <t>2006. május 10.</t>
  </si>
  <si>
    <t>Egészséges környezetünkért
a parlagfű írtásával</t>
  </si>
  <si>
    <t>2006. május 15.</t>
  </si>
  <si>
    <t xml:space="preserve">2006. május 26. </t>
  </si>
  <si>
    <t>A UNDP/GEF (ENSZ Fejlesztési
Programja/Globális Környezetvédelmi Alap)2005. évi előirányzata terhére az önkormányzati szektor energetikai veszteségfeltárási vizsgálatainak, valamint energiahatékonysági témájú megvalósíthatósági tanulmányainak támogatására</t>
  </si>
  <si>
    <t>Iktató száma,
a projekt felelőse</t>
  </si>
  <si>
    <t>6487/2005.
Német Enikő
irat leadás
2006. 06. 14.</t>
  </si>
  <si>
    <t>3130/2005. 
Német Enikő</t>
  </si>
  <si>
    <t>2793/2005.
Molnár Enikő</t>
  </si>
  <si>
    <t>2178/2005.
Német Enikő</t>
  </si>
  <si>
    <t>429/2004.
520/2005.
Kiss Andrea</t>
  </si>
  <si>
    <t>Állati hulladékkezelő
telep fejlesztése KIOP 2004. 1.2.0</t>
  </si>
  <si>
    <t>8963/2004.
845/2005.
818/2006.
Kiss Andrea</t>
  </si>
  <si>
    <t>2005. okt. 17.</t>
  </si>
  <si>
    <t>7806/2005.
Szoboszlai Lilla</t>
  </si>
  <si>
    <t>5374/2005.
Német Enikő</t>
  </si>
  <si>
    <t xml:space="preserve">nyert </t>
  </si>
  <si>
    <t>Legjobb Uniós Kistérségi 
Pályázat Díj</t>
  </si>
  <si>
    <t>2006.
augusztus 14.</t>
  </si>
  <si>
    <t>Hajdúszoboszlói
Kistérségi Többcélú Társulás</t>
  </si>
  <si>
    <t>2006.
augusztus 30.</t>
  </si>
  <si>
    <t>Az 1956-os forradalom és 
szabadságharc emlékének áplolására.
A közélet tisztasága és a környezeti kultúra fejlesztése Hajdúszoboszlón, a 400 éves hajdúsvárosban.</t>
  </si>
  <si>
    <t>Német Enikő
7652/2006</t>
  </si>
  <si>
    <t>nem releváns</t>
  </si>
  <si>
    <t>nyrt</t>
  </si>
  <si>
    <t>Projekt
eredménye</t>
  </si>
  <si>
    <t>2007. április 13.</t>
  </si>
  <si>
    <t>2007. június 6.</t>
  </si>
  <si>
    <t>Hajdúszoboszló
turisztikai kiadványa</t>
  </si>
  <si>
    <t>Hajdúszoboszlói Hajdú Történeti Emlékhely
kialakítása 
(Norvég Alap)</t>
  </si>
  <si>
    <t xml:space="preserve">2007. szept.  </t>
  </si>
  <si>
    <t>3539/2007
Német Enikő</t>
  </si>
  <si>
    <t xml:space="preserve"> nyert</t>
  </si>
  <si>
    <t>2639/2007
Szilágyiné Pál Gyöngyi</t>
  </si>
  <si>
    <t>2641/2007
Szilágyiné Pál Gyöngyi</t>
  </si>
  <si>
    <t>2642/2007
Szilágyiné Pál Gyöngyi</t>
  </si>
  <si>
    <t>2640/2007
Szilágyiné Pál Gyöngyi</t>
  </si>
  <si>
    <t>2638/2007
Szilágyiné Pál Gyöngyi</t>
  </si>
  <si>
    <t>2007. szept. 17.</t>
  </si>
  <si>
    <t xml:space="preserve">2007. nov. 16. </t>
  </si>
  <si>
    <t>2007. aug. 31.</t>
  </si>
  <si>
    <t>Szociális Gondozási Központ
épületének komplex akadálymentesítése</t>
  </si>
  <si>
    <t>4230/2007
Kiss Andrea</t>
  </si>
  <si>
    <t>3446/2007
Kiss Anrea</t>
  </si>
  <si>
    <t>Polgármesteri Hivatal "B" épületének
akadálymentesítése</t>
  </si>
  <si>
    <t>"Mindenki biztonsága - a településbiztonság" Közterületen elkövetett jogsértések
visszaszorítására készített programok megvalósításának támogatására</t>
  </si>
  <si>
    <t xml:space="preserve">2008. január </t>
  </si>
  <si>
    <t>264/2008.
Kiss Andrea</t>
  </si>
  <si>
    <t>2008. február 20.</t>
  </si>
  <si>
    <t>Munkaerő-piaci menedzser
program</t>
  </si>
  <si>
    <t>301/2008.
Szoboszlai Lilla</t>
  </si>
  <si>
    <t>5379/2007
Német Enikő</t>
  </si>
  <si>
    <t>2008. év</t>
  </si>
  <si>
    <t>2006. év</t>
  </si>
  <si>
    <t>2005. év</t>
  </si>
  <si>
    <t xml:space="preserve">2004. év </t>
  </si>
  <si>
    <t>2003. év</t>
  </si>
  <si>
    <t>2002. év</t>
  </si>
  <si>
    <t xml:space="preserve">2001. év </t>
  </si>
  <si>
    <t>2000. év</t>
  </si>
  <si>
    <t>222/2007
Német Enikő</t>
  </si>
  <si>
    <r>
      <t xml:space="preserve">A termőföld rendeltetésszerű
hasznosítására való alkalmassá tételével összefüggő feladatok végrehajtásának támogatására a 13/2006. (II.7.) FVM rendelettel módosított, 25/2004. (III.03.) FVM rendelet II. fejelezet 1. pont 35-38. </t>
    </r>
    <r>
      <rPr>
        <b/>
        <sz val="10"/>
        <rFont val="Sylfaen"/>
        <family val="1"/>
      </rPr>
      <t>§</t>
    </r>
    <r>
      <rPr>
        <b/>
        <sz val="10"/>
        <rFont val="Times New Roman"/>
        <family val="1"/>
      </rPr>
      <t>-ai alapján</t>
    </r>
  </si>
  <si>
    <t>483/2008
Német Enikő</t>
  </si>
  <si>
    <t>243/2008
Német Enikő</t>
  </si>
  <si>
    <t>2008. február 28.</t>
  </si>
  <si>
    <t xml:space="preserve">2008. márc. 11. </t>
  </si>
  <si>
    <t>Hőgyes Endre Gimnázium komplex felújítása és akadálymentesítése
ÉAOP - 4.1.1/2F</t>
  </si>
  <si>
    <t>A hajdúszoboszlói Pávai Vajna
Ferenc Általános Iskola korszerűsítése, tornatermének bővítése valamint kézműves foglalkoztató létrehozása
ÉAOP - 4.1.1/2F</t>
  </si>
  <si>
    <t>"Intelligens iskolákért
Hajdúszoboszlón"
TIOP-1.1.1/07/1</t>
  </si>
  <si>
    <t>410/2008.
Német Enikő</t>
  </si>
  <si>
    <t>Iskolai munkaállomás csomag (PC): 158 db
Tantermi csomag: 56 db
Kiegészítő SNI IKT csomag: 5 db</t>
  </si>
  <si>
    <t xml:space="preserve">Hajdúszoboszló Város belterületi csapadékvíz - elvezető rendszerének bővítése
ÉAOP - 5.1.2/D </t>
  </si>
  <si>
    <t xml:space="preserve">2008. március </t>
  </si>
  <si>
    <t>12/2008. 
Kiss Andrea</t>
  </si>
  <si>
    <t>193/2008.
Szilágyiné Pál Gyöngyi</t>
  </si>
  <si>
    <t>ÖSSZESÍTVE:</t>
  </si>
  <si>
    <t>Egyéb megjegyzés:</t>
  </si>
  <si>
    <t xml:space="preserve">2007. év </t>
  </si>
  <si>
    <t>2.014.272.733</t>
  </si>
  <si>
    <t>1.002.000.000</t>
  </si>
  <si>
    <t>1.000.000.000</t>
  </si>
  <si>
    <t>2008. május 15.</t>
  </si>
  <si>
    <t>595-1/2008.
Szilágyiné Pál Gyöngyi</t>
  </si>
  <si>
    <t>596-1/2008.
Szilágyiné Pál Gyöngyi</t>
  </si>
  <si>
    <t xml:space="preserve">Hajdúszoboszló, Tompa u.
burkolatfelújítása
ÉA-TEUT 2008. </t>
  </si>
  <si>
    <t>Hajdúszoboszló, Médy-Libagát utcák
burkolatfelújítása
ÉA-TEUT 2008.</t>
  </si>
  <si>
    <t>Hajdúszoboszló, utcanév táblák beszerzésére
Tájékoztatást elősegítő információs rendszerek fejlesztése
HÖF TEKI</t>
  </si>
  <si>
    <t>506/2008. Németi István</t>
  </si>
  <si>
    <t xml:space="preserve">Hajdúszoboszló, Szilfákalja 37. szám alatti társasháznál található játszótér felújítására, átépítésére
HÖF CÉDE </t>
  </si>
  <si>
    <t>512/2008.
Kiss Andrea</t>
  </si>
  <si>
    <t xml:space="preserve">Hajdúszoboszló, Szilfákalja 16. szám alatti társasháznál található játszótér felújítására, átépítésére
HÖF CÉDE </t>
  </si>
  <si>
    <t>511/2008.
Kiss Andrea</t>
  </si>
  <si>
    <t>Hajdúszoboszló, Huba utca közvilágítás bővítése
HÖF TEKI</t>
  </si>
  <si>
    <t>593/2008.
Kiss Andrea</t>
  </si>
  <si>
    <t>Hajdúszoboszló, Bányász utca közvilágítás bővítése
HÖF TEKI</t>
  </si>
  <si>
    <t>589/2008.
Kiss Andrea</t>
  </si>
  <si>
    <t>Hajdúszoboszló, Pávai Vajna Ferenc utca közvilágítás bővítése
HÖF TEKI</t>
  </si>
  <si>
    <t>590/2008.
Kiss Andrea</t>
  </si>
  <si>
    <t>Hajdúszoboszló, Eötvös utca közvilágítás bővítése
HÖF TEKI</t>
  </si>
  <si>
    <t>591/2008. 
Szilágyiné Pál Gyöngyi</t>
  </si>
  <si>
    <t>Hajdúszoboszló, Liget utca közvilágítás bővítése
HÖF TEKI</t>
  </si>
  <si>
    <t>592/2008.
Kiss Andrea</t>
  </si>
  <si>
    <t>Hajdúszoboszló, Szent István Park és játszótér közvilágítás bővítése
HÖF TEKI</t>
  </si>
  <si>
    <t>594/2008.
Kiss Andrea</t>
  </si>
  <si>
    <t>113/2008.
Kiss Andrea</t>
  </si>
  <si>
    <t>Külső pályázatíró
cég igénybevétele</t>
  </si>
  <si>
    <t>9066/2006
Német Enikő</t>
  </si>
  <si>
    <t>3914/2006.
Németi István</t>
  </si>
  <si>
    <t>4849/2006
Kiss Andrea</t>
  </si>
  <si>
    <t>4187/2006
Kiss Andrea</t>
  </si>
  <si>
    <t>4656/2006.
Német Enikő</t>
  </si>
  <si>
    <t>976-2/2006.
Kiss Lajos</t>
  </si>
  <si>
    <t>3380/2006.
Kiss Andrea</t>
  </si>
  <si>
    <t>2279-16/2006.
Kiss Andrea</t>
  </si>
  <si>
    <t>3802/2006.
Német Enikő</t>
  </si>
  <si>
    <t>1717/2006.
Német Enikő</t>
  </si>
  <si>
    <t>2093/2006
Német Enikő</t>
  </si>
  <si>
    <t>1303/2006.
Kiss Andrea</t>
  </si>
  <si>
    <t>7479/2005
627/2006.
Német Enikő</t>
  </si>
  <si>
    <t>6833/2005
1435/2006
Német Enikő</t>
  </si>
  <si>
    <t>6834/2005
625/2006
Német Enikő</t>
  </si>
  <si>
    <t>6053/2006.
Német Enikő</t>
  </si>
  <si>
    <t>4630/2005
Kiss Andrea</t>
  </si>
  <si>
    <t>623/2006
Német Enikő
2006. 06. 14.</t>
  </si>
  <si>
    <t>4462/2005.
1920/2006.
Német Enikő</t>
  </si>
  <si>
    <t>4722/2004.
1686/2005.
813/2006.
Kiss Andrea</t>
  </si>
  <si>
    <t>6888/2004.
526/2005.
486/2006.
Kiss Andrea</t>
  </si>
  <si>
    <t>3210/2005
629/2006
Német Enikő</t>
  </si>
  <si>
    <t xml:space="preserve">nem volt </t>
  </si>
  <si>
    <t>RÉGIÓ TERV
Regionális Tervezési, Fejlesztési és Innovációs Kft.</t>
  </si>
  <si>
    <t xml:space="preserve">INNOQUEST Kft. </t>
  </si>
  <si>
    <t>OVIBER Kft.</t>
  </si>
  <si>
    <t>ÁÜTŐ-MENVER Kft.</t>
  </si>
  <si>
    <t xml:space="preserve">ÉSZAK-ALFÖLDI
REGIONÁLIS FEJLESZTÉSI ÜGYNÖKSÉG KHT. </t>
  </si>
  <si>
    <t>2007. április</t>
  </si>
  <si>
    <t>2007/5.b
közmunkaprogram</t>
  </si>
  <si>
    <t>Szoboszlai
Lilla</t>
  </si>
  <si>
    <t xml:space="preserve">2007. nov. </t>
  </si>
  <si>
    <t>2007/10 téli-tavaszi
közmunkaprogram</t>
  </si>
  <si>
    <t>Inis Business Kft.</t>
  </si>
  <si>
    <t>Projekt megvalósításának tervezett kezdési és befejezési időpontja</t>
  </si>
  <si>
    <t>Regisztrációs szám</t>
  </si>
  <si>
    <t xml:space="preserve">2008. szept. -
2009. jún. </t>
  </si>
  <si>
    <t>0900014/08TEKI</t>
  </si>
  <si>
    <t>0900010/08TEKI</t>
  </si>
  <si>
    <t>0900003/08TEKI</t>
  </si>
  <si>
    <t>0900013/08TEKI</t>
  </si>
  <si>
    <t>0900005/08TEKI</t>
  </si>
  <si>
    <t>2008. május -
2009. június</t>
  </si>
  <si>
    <t>0900011/08TEKI</t>
  </si>
  <si>
    <t>2008. augusztus -
2008. november</t>
  </si>
  <si>
    <t>0900005/08CEDE</t>
  </si>
  <si>
    <t>0900003/08CEDE</t>
  </si>
  <si>
    <t>0900012/08TEKI</t>
  </si>
  <si>
    <t>2008. szept. -
2009. május</t>
  </si>
  <si>
    <t>0900010/08TEUT</t>
  </si>
  <si>
    <t>0900007/08TEUT</t>
  </si>
  <si>
    <t>TIOP - 1.1.1-07/
1-2008-0903</t>
  </si>
  <si>
    <t>2008. szeptember 1. -
2010 december 31.</t>
  </si>
  <si>
    <t>ÉAOP - 5.1.2/D-
2008-0023</t>
  </si>
  <si>
    <t>2008. május 17. -
2008. szeptember 1.</t>
  </si>
  <si>
    <t>KEOP - 1.2.0/1F-
2008-0057</t>
  </si>
  <si>
    <t>2008. június 1. -
2009. december 31.</t>
  </si>
  <si>
    <t>2008. június 16. -
2009. augusztus 31.</t>
  </si>
  <si>
    <t>ÉAOP - 4.1.1/2F-
2008- 0121</t>
  </si>
  <si>
    <t>ÉAOP - 4.1.1/2F-
2008- 0270</t>
  </si>
  <si>
    <t>2008. augusztus 1.-
2009. december 31.</t>
  </si>
  <si>
    <t>IRM/RFEFO/
2007/1421/43.</t>
  </si>
  <si>
    <t>2008. jan. 1. -
2009. jan. 31.</t>
  </si>
  <si>
    <t>2008. 03. 31.-
2008. 05. 09.</t>
  </si>
  <si>
    <t xml:space="preserve">ÉAOP-4.1.5
-2007-0172  </t>
  </si>
  <si>
    <t>2008. 03. 03.-
2008. 05. 30</t>
  </si>
  <si>
    <t>ÉAOP-4.1.5-
2007-0171</t>
  </si>
  <si>
    <t>2007. 10.15-2
007. 12.23.</t>
  </si>
  <si>
    <t>nincs,
együttműködési megállapodás született</t>
  </si>
  <si>
    <t>2007. 12.17.-
2008. 03.31.</t>
  </si>
  <si>
    <t>2007-TU-ÉAL-
3-07-06-5</t>
  </si>
  <si>
    <t>2007. 06.-
2007.12.</t>
  </si>
  <si>
    <t>2006. 08. 31-2006. 09. 03.</t>
  </si>
  <si>
    <t>DG AEC N 25/05</t>
  </si>
  <si>
    <t>2004.03.01-
2006. 12. 31.</t>
  </si>
  <si>
    <t>ÖH-806-9/2006.</t>
  </si>
  <si>
    <t>2008. június -
2009. június</t>
  </si>
  <si>
    <t>2008. aug. -
2008. nov.</t>
  </si>
  <si>
    <t>0900027/ 07 TEUT</t>
  </si>
  <si>
    <t>0900026/ 07 TEUT</t>
  </si>
  <si>
    <t>0900024/ 07 TEUT</t>
  </si>
  <si>
    <t>2006. május -
 2006. szept.</t>
  </si>
  <si>
    <t xml:space="preserve">1306-16/2006. </t>
  </si>
  <si>
    <t>2006. jún. -
 2006. okt.</t>
  </si>
  <si>
    <t xml:space="preserve">7654/1/2006. </t>
  </si>
  <si>
    <t>2006. jún.-
 2006. szept.</t>
  </si>
  <si>
    <t xml:space="preserve">I/18, IV/9 </t>
  </si>
  <si>
    <t>2006. febr. -
 2006. jún.</t>
  </si>
  <si>
    <t>27/VM/06</t>
  </si>
  <si>
    <t>2006. május -
 2006. okt.</t>
  </si>
  <si>
    <t>0900017/ 07 TEUT</t>
  </si>
  <si>
    <t>2008. jún. 19.</t>
  </si>
  <si>
    <t>726/2008
Dr. Varga Tamás</t>
  </si>
  <si>
    <t>2009. jan 01. - 
2009. dec. 31.</t>
  </si>
  <si>
    <t>ÉAOP- 4.1.2/B-2008-0005</t>
  </si>
  <si>
    <t xml:space="preserve">2008. jún. 16. </t>
  </si>
  <si>
    <t>Központban a kultúra Hajdúszoboszlón 
ÉAOP-2007-5.1.1/D</t>
  </si>
  <si>
    <t>385/2008.
Német Enikő</t>
  </si>
  <si>
    <t>MEGAKOM Kft.</t>
  </si>
  <si>
    <t>2009. ápr. 1.-
2010 dec. 31.</t>
  </si>
  <si>
    <t>ÉAOP-5.1.1/D-2008-0013</t>
  </si>
  <si>
    <t>2008. július</t>
  </si>
  <si>
    <t>ÉAOP-4.1.3/B-2008-0012</t>
  </si>
  <si>
    <t>"Ha a jövőről akarsz gondoskodni, vess magot és gondozd" - Hajdúszoboszló Városi Bölcsőde fejlesztése 
ÉAOP-4.1.3/B</t>
  </si>
  <si>
    <t>Szilágyiné Pál Gyöngyi</t>
  </si>
  <si>
    <t>2008. nov. 24. -
2009. szept. 11.</t>
  </si>
  <si>
    <t xml:space="preserve">2008. aug. 29. </t>
  </si>
  <si>
    <t>HABITAT - Önkormánzatok számára
szociális lakhatási fejlesztésekre</t>
  </si>
  <si>
    <t>helyzetfelmérés szintű</t>
  </si>
  <si>
    <t>084U 
Német Enikő</t>
  </si>
  <si>
    <t>2007. április 16.</t>
  </si>
  <si>
    <t>"Magyarország legjobban fejlődő vidéki desztinációja" Hajdúszoboszló, Hortobágy, Balmazújváros turisztikai térség előnyeivel a vendégekért</t>
  </si>
  <si>
    <t>2567/2007
Német Enikő</t>
  </si>
  <si>
    <t xml:space="preserve">Beadott pályázatok
száma:                                              </t>
  </si>
  <si>
    <t xml:space="preserve">Elbírált pályázatok
száma:                                              </t>
  </si>
  <si>
    <t xml:space="preserve">Elbírálatlan pályázatok
száma:                                      </t>
  </si>
  <si>
    <t xml:space="preserve">Elbíráltakból támogatást nyert
pályázatok száma:    </t>
  </si>
  <si>
    <t xml:space="preserve">Elbíráltakból támogatást nem nyert pályázatok száma:                                                            </t>
  </si>
  <si>
    <t>2008. szept. 25.</t>
  </si>
  <si>
    <t>2. fordulóba jutás</t>
  </si>
  <si>
    <t>833/2008.
Német Enikő</t>
  </si>
  <si>
    <t>KSZ-0759-004/2008</t>
  </si>
  <si>
    <t>Hajdúszoboszlói fürdőparadicsom új minőségű menedzselése
Turisztikai Desztináció Menedzsment Szervezetek támogatására
Regisztrációs adatlap kitöltése
ÉAOP/2008/2.1.3</t>
  </si>
  <si>
    <t xml:space="preserve">Hajdúszoboszló, József Attila utca
útrekonstrukciója
ÉAOP-3.1.2-2007. </t>
  </si>
  <si>
    <t>ÉAOP-3.1.2-2007-
0105</t>
  </si>
  <si>
    <t>2008.02.04.-
2008.06.16</t>
  </si>
  <si>
    <t xml:space="preserve">XX./78-6/2007 </t>
  </si>
  <si>
    <t xml:space="preserve">XVIII/322. 
</t>
  </si>
  <si>
    <t>LKFT-2005-LA-7-
05-10-19</t>
  </si>
  <si>
    <t>2006.03.01-2006.10.01
TÉNYLEGYES: 
2006.04.03-2006.08.17.</t>
  </si>
  <si>
    <t>LKFT-2005-LA-7-
05-08-01</t>
  </si>
  <si>
    <t>2005.10.01-2006.07.05
TÉNYLEGES:
2006.02.15-2006.04.12</t>
  </si>
  <si>
    <t>K-2006-AVOP-3.5.12-
0014861/0.6</t>
  </si>
  <si>
    <t>THK-VMT-2005</t>
  </si>
  <si>
    <t>EA-1702-011/2005</t>
  </si>
  <si>
    <t>2005.10.-2006.06
TÉNYLEGES:
2005.12-2006.08.</t>
  </si>
  <si>
    <t>2005.06-20-2005.11.30
TÉNYLEGES:</t>
  </si>
  <si>
    <t>ROP-3.2.1-05/1.-2005-03-0003/37</t>
  </si>
  <si>
    <t>2005.09.01-2007.09.01</t>
  </si>
  <si>
    <t>2006.06.01-2006.06.30</t>
  </si>
  <si>
    <t>2006.05.02-2006.08.31
TÉNYLEGES</t>
  </si>
  <si>
    <t>HEFOP-1.3.2-05/2-
2006-03-0008/2.0</t>
  </si>
  <si>
    <t>2006.09.01-2007.08.31
TÉNYLEGES:
2007.01.04-2008.03.31</t>
  </si>
  <si>
    <t>Családbarát, esélyteremtő
Hajdúszoboszló
HEFOP-1.3.2-05/2</t>
  </si>
  <si>
    <t>Hajdúszoboszló Járóbeteg - Ellátó Centrum 
- a kistérségi egészségügyi alappillér fenntartó korszerűsítése
ÉAOP-2008- 4.1.2/B</t>
  </si>
  <si>
    <t>2008. okt. 09.</t>
  </si>
  <si>
    <t>Ráció, információ, kommunikáció, konzultáció - Szervezetfejlesztés Hajdúszoboszlón
ÁROP-2007-1-A-2/A</t>
  </si>
  <si>
    <t>084U
Német Enikő</t>
  </si>
  <si>
    <t>2009.01.01-2009.12.31</t>
  </si>
  <si>
    <t>Hajdúszoboszló, Mező
utca burkolatfelújítása
ÉA-TEUT</t>
  </si>
  <si>
    <t>Hajdúszoboszló, Sarló utca
burkolatfelújítása
ÉA - TEUT</t>
  </si>
  <si>
    <t>Hajdúszoboszló, Tompa utca
burkolatfelújítása
ÉA - TEUT</t>
  </si>
  <si>
    <t>Hajdúszoboszló, Médy István
- Libagát utca burkolatfelújítása
ÉA - TEUT</t>
  </si>
  <si>
    <t>Hajdúszoboszló,
Vadas utca burkolatfelújítása
ÉA - TEUT</t>
  </si>
  <si>
    <t>Nyugat-Hajdúsági Település-és
Területfejlesztési Önkormányzati Társulás
területfejlesztési célú pályázata a 
kistérségi fejlesztésehez
Hajdú-Bihar Megyei Területfejlesztési Tanács
céljellegű decentralizált támogatás</t>
  </si>
  <si>
    <t>A turisztikai vonzerő
kihasználása a foglalkoztatásban Hajdúszoboszló (kis)térségében
ROP 3.2.3 NFT 1</t>
  </si>
  <si>
    <t>Hajdúszoboszló, Bihari úti inerthulladék
lerakó rekultivációja pályázat
Környezetvédelmi és Vízügyi Célelőirányzat KöViCe</t>
  </si>
  <si>
    <t>F-62-04-00008</t>
  </si>
  <si>
    <r>
      <t xml:space="preserve">1.3 Inert hulladéklerakó megvalósításához szükséges engedélyek beszerzése, határvizsgálatok elkészítése 
</t>
    </r>
    <r>
      <rPr>
        <sz val="10"/>
        <rFont val="Times New Roman"/>
        <family val="1"/>
      </rPr>
      <t xml:space="preserve">Önkormányzatok helyi jelentőséggel
bíró környezeti problémák megoldását
segítő tevékenységek támogatására </t>
    </r>
    <r>
      <rPr>
        <b/>
        <sz val="10"/>
        <rFont val="Times New Roman"/>
        <family val="1"/>
      </rPr>
      <t>KAC</t>
    </r>
  </si>
  <si>
    <t xml:space="preserve">3028-5/2003.
Szilágyiné Pál Gyöngyi </t>
  </si>
  <si>
    <t xml:space="preserve">megvalósítás tervezett határideje:
2003.05.31
</t>
  </si>
  <si>
    <t>K-36-02-00071 A</t>
  </si>
  <si>
    <t>A hajdúszoboszlói kistérség településeinek
kistérségi szintű projektorientált
fejlesztési programjának kidolgozása
CÉDE 2004.</t>
  </si>
  <si>
    <t>tervezett:
2004.12.01.-2007.05.16
tényleges:
2005.08.15-2008.07.31</t>
  </si>
  <si>
    <t>GVOP-4.3.1-2004-
08-0001/4.0</t>
  </si>
  <si>
    <t xml:space="preserve">KIOP-1.2.0-F.-
2004-11-0001/2 </t>
  </si>
  <si>
    <t>tervezett:
2004.10.01-2005.12.31
tényleges:
2005.05.23.-2005.12.31</t>
  </si>
  <si>
    <t xml:space="preserve">2005.04.01-2006.03.31.
Tényleges: 
2006.03.03.
2008.07. 30. </t>
  </si>
  <si>
    <t>GVOP-4.3.2.-2004-
12-0003/4.0</t>
  </si>
  <si>
    <t>a pályázatot formai okok miatt kizárták</t>
  </si>
  <si>
    <t>forráshiány miatt elutasították</t>
  </si>
  <si>
    <t xml:space="preserve">2008. dec. 22. </t>
  </si>
  <si>
    <t>TI-25-1/09
Német Enikő</t>
  </si>
  <si>
    <t>Virtuálszoboszló - Hajdúszoboszló és kistérsége internetes szolgáltatásai TOÖSZ pályázat</t>
  </si>
  <si>
    <t>2009. május-
2010 augusztus</t>
  </si>
  <si>
    <t xml:space="preserve">2008. december </t>
  </si>
  <si>
    <t xml:space="preserve">3.025,90 Euro </t>
  </si>
  <si>
    <t>TI-86/2009
Német Enikő</t>
  </si>
  <si>
    <t>2009.07.02-2009.07.06.</t>
  </si>
  <si>
    <t>2009. márc. 25.</t>
  </si>
  <si>
    <t>2009. febr. 11.</t>
  </si>
  <si>
    <t xml:space="preserve">e-közigazgatási díj </t>
  </si>
  <si>
    <t>Német Enikő</t>
  </si>
  <si>
    <t>A szakképzés és felnőttképzés infrastruktúrájának átalakítása
TIOP 3.1.1/08
TISZK</t>
  </si>
  <si>
    <t>Bihari, Sárréti, Hajdúszoboszlói Szakképzés-szervezési Társulás Tanácsa</t>
  </si>
  <si>
    <t>Varga Imre</t>
  </si>
  <si>
    <t>2008.12.01-2010.11.30.</t>
  </si>
  <si>
    <t>TIOP-3.1.1-08/1-2008-0029</t>
  </si>
  <si>
    <t>nyert
2. fordulóba jutott</t>
  </si>
  <si>
    <t>OMS-43/2009.
Varga Imre</t>
  </si>
  <si>
    <t>TÁMOP-3.1.4-08/2-2008-0148</t>
  </si>
  <si>
    <t>Kompetencia alapú
oktatás, egyenlő hozzáférés - Innovatív intézményekben Hajdúszoboszlón
TÁMOP-3.1.4-08/2</t>
  </si>
  <si>
    <t>ADITUS Tanácsadó és Szolgáltató Kft.</t>
  </si>
  <si>
    <t xml:space="preserve">2009. ápr. 24. </t>
  </si>
  <si>
    <r>
      <t xml:space="preserve">Sportház felújítása </t>
    </r>
    <r>
      <rPr>
        <sz val="10"/>
        <rFont val="Times New Roman"/>
        <family val="1"/>
      </rPr>
      <t xml:space="preserve">
15/2009. (III.17.) ÖM rendelet alapján
A helyi önkormányzati fenntartásában lévő sportlétesítmények felújításának támogatásáról </t>
    </r>
  </si>
  <si>
    <r>
      <t xml:space="preserve">A hajdúszoboszlói Bocskai-sporttelep öltöző és klub épületének felújítására
</t>
    </r>
    <r>
      <rPr>
        <sz val="10"/>
        <rFont val="Times New Roman"/>
        <family val="1"/>
      </rPr>
      <t xml:space="preserve">15/2009. (III.17.) ÖM rendelet alapján
A helyi önkormányzati fenntartásában lévő sportlétesítmények felújításának támogatásáról </t>
    </r>
  </si>
  <si>
    <t>49.201,
melyet a Hajdúszoboszlói Sportegyesület biztosít</t>
  </si>
  <si>
    <t>TI-116/2009
Német Enikő</t>
  </si>
  <si>
    <t>Németi István</t>
  </si>
  <si>
    <r>
      <t xml:space="preserve">Testvérvárosi pályázat </t>
    </r>
    <r>
      <rPr>
        <sz val="10"/>
        <rFont val="Times New Roman"/>
        <family val="1"/>
      </rPr>
      <t xml:space="preserve">
Town Twinning Citizens' Meetings" programme </t>
    </r>
  </si>
  <si>
    <t>2008/10/a. Téli közmunkaprogram - hosszabbítás</t>
  </si>
  <si>
    <t>2009.02.16-2009.03.31.</t>
  </si>
  <si>
    <t>nincs</t>
  </si>
  <si>
    <t xml:space="preserve">TI-57-1/2009
Dr. Kertész Ferenc
</t>
  </si>
  <si>
    <t>2008. nov. 20.</t>
  </si>
  <si>
    <t xml:space="preserve">2008/10 Téli közmunkaprogram </t>
  </si>
  <si>
    <t>1045/2008.
Dr. Kertész Ferenc</t>
  </si>
  <si>
    <t>2009.02.16-2009-03.31.</t>
  </si>
  <si>
    <t xml:space="preserve">2009. jún. 8. </t>
  </si>
  <si>
    <t>2009.10.01-2011.05.31.</t>
  </si>
  <si>
    <t xml:space="preserve">2009. jún. 19. </t>
  </si>
  <si>
    <t>Hajdúszoboszló
Város Önkormányzata</t>
  </si>
  <si>
    <t>2009. szept. - 2010 augusztus</t>
  </si>
  <si>
    <t xml:space="preserve">2009. okt.-2010 aug. </t>
  </si>
  <si>
    <t xml:space="preserve">2009. szept. </t>
  </si>
  <si>
    <t>TÁMOP-1.4.4-08/1-2009-0016</t>
  </si>
  <si>
    <r>
      <t xml:space="preserve">Hajdúszoboszló, </t>
    </r>
    <r>
      <rPr>
        <b/>
        <i/>
        <sz val="10"/>
        <rFont val="Times New Roman"/>
        <family val="1"/>
      </rPr>
      <t xml:space="preserve">Szilfákalja 16. sz.
alatti társasháznál található játszótér </t>
    </r>
    <r>
      <rPr>
        <i/>
        <sz val="10"/>
        <rFont val="Times New Roman"/>
        <family val="1"/>
      </rPr>
      <t>felújítása, átépítése ÉARFT-CÉDE 2009.</t>
    </r>
  </si>
  <si>
    <t>2010.02.01-
2010-08-31.</t>
  </si>
  <si>
    <t>Kiss Andrea
VF-151-1/2009.</t>
  </si>
  <si>
    <t>2010.02.21-
2012.02.20.</t>
  </si>
  <si>
    <t>2009. nov.16.</t>
  </si>
  <si>
    <t>Hajdúszoboszlói
Sportegyesület</t>
  </si>
  <si>
    <t>Kocsisné Szabó Angéla</t>
  </si>
  <si>
    <t>2009. okt. 30.</t>
  </si>
  <si>
    <t>1.250.000
Önerő az ÁFA mértékével megegyező</t>
  </si>
  <si>
    <t>Agnus Dei Bt.</t>
  </si>
  <si>
    <t>2010. év</t>
  </si>
  <si>
    <t xml:space="preserve">2010. jan. 15. </t>
  </si>
  <si>
    <t xml:space="preserve">2011.01.01 - 
2012.12.31. </t>
  </si>
  <si>
    <t>TI-23/2009
Német Enikő
1/1413/2010</t>
  </si>
  <si>
    <t>Német Enikő
TI-95/2009.
1/1388/2010</t>
  </si>
  <si>
    <t>Kocsisné Szabó Angéla
1/3730/2010</t>
  </si>
  <si>
    <t>Német Enikő
1/1421/2010</t>
  </si>
  <si>
    <t>2011.01.01-2013.06.30</t>
  </si>
  <si>
    <t>Hajdúszoboszló, Bocskai-
Hőgyes utcák burkolat-felújítása
ÉARFT-TEUT 2009.</t>
  </si>
  <si>
    <t>Hajdúszoboszló, Törökdomb utca
burkolat-felújítása
ÉARFT-TEUT 2009.</t>
  </si>
  <si>
    <t>Hajdúszoboszló, Ádám utca
burkolat-felújítása
ÉARFT-TEUT 2009.</t>
  </si>
  <si>
    <t>ÉAOP-2.1.3-2009
-0005</t>
  </si>
  <si>
    <t>2009. szept. 03.</t>
  </si>
  <si>
    <t xml:space="preserve">Hajdúszoboszló Város szennyvízcsatorna-hálózat és szennyvíztisztító-telep fejlesztése 
KEOP - 1.2.0/2F/09
</t>
  </si>
  <si>
    <t>Szilágyiné Pál Gyöngyi
2060/2010</t>
  </si>
  <si>
    <t>2009.09.03.-
2011.06.30.</t>
  </si>
  <si>
    <t>KEOP - 1.2.0/2F-
2009-0009</t>
  </si>
  <si>
    <t xml:space="preserve">EA-1635/2009.
</t>
  </si>
  <si>
    <t>EA-1628/2009.</t>
  </si>
  <si>
    <t>EA-1624/2009.</t>
  </si>
  <si>
    <t>EA-1374/2009.</t>
  </si>
  <si>
    <t xml:space="preserve">EA-1642/2009.
</t>
  </si>
  <si>
    <t>E-közigazgatási díj 
ekozigdij@ekk.gov.hu</t>
  </si>
  <si>
    <t xml:space="preserve">2010. febr. 03. </t>
  </si>
  <si>
    <t>ÉAOP-4.1.6-09.-2010-0002</t>
  </si>
  <si>
    <t>ÉAOP-5.1.1./D-1f-2010-0009</t>
  </si>
  <si>
    <t xml:space="preserve">2009. jan. 20. </t>
  </si>
  <si>
    <t>2009. júl. 03.</t>
  </si>
  <si>
    <t xml:space="preserve">A Hajdúszoboszlói Kistérségi Többcélú Társulás által szervezett közcélú foglalkoztatáshoz kapcsolódó anyag-és eszközbeszerzés </t>
  </si>
  <si>
    <t>dr. Kertész Ferenc</t>
  </si>
  <si>
    <t>2009.10.01.-2010.04.01.</t>
  </si>
  <si>
    <t>2009. júl. 31.</t>
  </si>
  <si>
    <t>dr. Kertész Ferenc
TI-211-1/2009</t>
  </si>
  <si>
    <t>2010.04.01.-2010.12.31.</t>
  </si>
  <si>
    <t xml:space="preserve">dr. Kertész
Ferenc </t>
  </si>
  <si>
    <t>2010/1. Téli-tavaszi közmunkaprogram</t>
  </si>
  <si>
    <t>dr. Kertész Ferenc
5872-1/2010</t>
  </si>
  <si>
    <t>2010.01.15.-2010.06.15.</t>
  </si>
  <si>
    <t>Hivatásforgalmú kerékpárút létesítése Hajdúszoboszló és Nagyhegyes között
ÉAOP-3.1.3/A</t>
  </si>
  <si>
    <t>ÉAOP-3.1.3/A-09-2009-0018</t>
  </si>
  <si>
    <t>Alapszolgáltatások fejlesztése a
Hajdúszoboszlói Kistérségi Szociális Szolgáltató Központ székhelyén és telephelyein
ÉAOP-2009-4.1.3/A</t>
  </si>
  <si>
    <t xml:space="preserve">100% (de a tárgyi eszközök esetében az ÁFA-t a pályázó állja) </t>
  </si>
  <si>
    <r>
      <t>Szilfálakalja u. 16. sz. alatti játszótér felújítása, korszerűsítése és a Szent István park sétányainak felújítása</t>
    </r>
    <r>
      <rPr>
        <sz val="10"/>
        <rFont val="Times New Roman"/>
        <family val="1"/>
      </rPr>
      <t xml:space="preserve">
NDP - Nemzeti Diverzifikációs Program keretében a vidéki települések megújítására és fejlesztésére nyújtandó támogatás </t>
    </r>
  </si>
  <si>
    <t>Kiss Andrea</t>
  </si>
  <si>
    <t xml:space="preserve">145/2009. FVM rendelet alapján </t>
  </si>
  <si>
    <r>
      <t>2010.03.01. - 2010.10.31.</t>
    </r>
    <r>
      <rPr>
        <sz val="10"/>
        <rFont val="Times New Roman"/>
        <family val="1"/>
      </rPr>
      <t xml:space="preserve">
legkésőbb 2011.03.31.-ig kell megvalósítani </t>
    </r>
  </si>
  <si>
    <t>Régió-Terv Kft.</t>
  </si>
  <si>
    <t>ÉAOP-3.1.2/A-09-2009-0001</t>
  </si>
  <si>
    <t>József Attila utca útrekonstrukciója Hajdúszoboszlón
ÉAOP-2009-3.1.2/A-09
Önkormányzati utak fejlesztése</t>
  </si>
  <si>
    <r>
      <t xml:space="preserve">Hajdúszoboszló, </t>
    </r>
    <r>
      <rPr>
        <b/>
        <i/>
        <sz val="10"/>
        <rFont val="Times New Roman"/>
        <family val="1"/>
      </rPr>
      <t>Tokay utca I.-II.</t>
    </r>
    <r>
      <rPr>
        <i/>
        <sz val="10"/>
        <rFont val="Times New Roman"/>
        <family val="1"/>
      </rPr>
      <t xml:space="preserve">
szakasza burkolat-felújítása 
ÉARFT-TEUT 2009.</t>
    </r>
  </si>
  <si>
    <r>
      <t xml:space="preserve">Hajdúszoboszló, </t>
    </r>
    <r>
      <rPr>
        <b/>
        <i/>
        <sz val="10"/>
        <rFont val="Times New Roman"/>
        <family val="1"/>
      </rPr>
      <t>Tölgyfa utca</t>
    </r>
    <r>
      <rPr>
        <i/>
        <sz val="10"/>
        <rFont val="Times New Roman"/>
        <family val="1"/>
      </rPr>
      <t xml:space="preserve">
burkolat-felújítása
ÉARFT-TEUT 2009.</t>
    </r>
  </si>
  <si>
    <t>I. ütem
nyert</t>
  </si>
  <si>
    <t>ÉAOP-4.1.3/A-09-
2009-0006</t>
  </si>
  <si>
    <r>
      <t>IKeR-Integrált Kistérségi e-Közigazgatási Rendszerünk továbbfejlesztésével regionális szintű ASP-szolgáltatás nyújtása partnertelepüléseinknek („régiós IKeR”)</t>
    </r>
    <r>
      <rPr>
        <i/>
        <sz val="10"/>
        <rFont val="Times New Roman"/>
        <family val="1"/>
      </rPr>
      <t xml:space="preserve">
ÉAOP - 2009 - 4.1.6. </t>
    </r>
  </si>
  <si>
    <r>
      <t xml:space="preserve">103.100.000, </t>
    </r>
    <r>
      <rPr>
        <i/>
        <sz val="10"/>
        <rFont val="Times New Roman"/>
        <family val="1"/>
      </rPr>
      <t>ebből
Hajdúszoboszló:
55.600.000 
Partnertelepülések:
47.500.000</t>
    </r>
  </si>
  <si>
    <t xml:space="preserve">Megjegyzés </t>
  </si>
  <si>
    <t>Hajdúszoboszló új minőségű turisztikai menedzseléséért 
ÉAOP-2008-2.1.3</t>
  </si>
  <si>
    <t xml:space="preserve">2009. év </t>
  </si>
  <si>
    <t xml:space="preserve">2010. febr. 25. </t>
  </si>
  <si>
    <t>"Ha a jövőről akarsz gondoskodni, vess magot és gondozd" - Hajdúszoboszló Városi Bölcsőde fejlesztése
I. FORDULÓ
ÉAOP-4.1.3/B</t>
  </si>
  <si>
    <t>2830/2010. projektmenedzser: Bagi Lajoné, hivatali bonyolító: Kiss Andrea</t>
  </si>
  <si>
    <t>2010. 06. 25. - 2011.10.30.</t>
  </si>
  <si>
    <t>ÉAOP-4.1.3/B-2F-2010-0008</t>
  </si>
  <si>
    <t>A turisztikai vonzerő felhasználása
foglalkoztatásra a Hajdúszoboszlói kistérségben
TÁMOP 1.4.4 Helyi és határon átnyúló foglalkozatási megállapodások</t>
  </si>
  <si>
    <t>Dr. Vincze Ferenc
iktatva Német Enikőnél
1-3775/2010</t>
  </si>
  <si>
    <t>A Városi Sportház felújítása
LEADER 1002841
EMVA Forrásból</t>
  </si>
  <si>
    <t>A Bocskai- Sporttelep öltöző épületének felújítása
LEADER 1002841</t>
  </si>
  <si>
    <t>Fejlesztések összköltsége</t>
  </si>
  <si>
    <t>2010. évi támogatások 
intenzitása</t>
  </si>
  <si>
    <t xml:space="preserve">Felesztések összköltsége </t>
  </si>
  <si>
    <t>2009. évi támogatások intenzitása</t>
  </si>
  <si>
    <t>Fejlesztések összeköltsége</t>
  </si>
  <si>
    <t>2010. évi támogatások intenzitása</t>
  </si>
  <si>
    <t>Hajdúszoboszló Város szennyvízcsatorna-hálózat és szennyvíztisztító-telep fejlesztése (előkészítési munka)
KEOP - 1.2.0/1F
2008.
I. ütem</t>
  </si>
  <si>
    <t>szakmai segítségnyújtása</t>
  </si>
  <si>
    <t>Igényelt tám.:
2.815.200 Euro</t>
  </si>
  <si>
    <t xml:space="preserve">Fejlesztések összköltsége: </t>
  </si>
  <si>
    <t xml:space="preserve">2007. évi támogatások intenzitása: </t>
  </si>
  <si>
    <t>Igényelt tám:3 010 Euro
Elnyert tám.: 2 838,20 Euro</t>
  </si>
  <si>
    <t xml:space="preserve">2006. évi támogatások intenzitása: </t>
  </si>
  <si>
    <t>(2 500 000 iskola,
1 000 000 önk.)</t>
  </si>
  <si>
    <t xml:space="preserve">2005. évi támogatások intenzitása: </t>
  </si>
  <si>
    <t xml:space="preserve">2004. évi támogatások intenzitása: </t>
  </si>
  <si>
    <t>1 fő pályázatkezelő
bérének és eszközeinek támogatása</t>
  </si>
  <si>
    <t>Hajdúszoboszló Üdülőközpontjába
ékelődött leromlott állapotú terület
rehabilitációja
Phare: II. komponens</t>
  </si>
  <si>
    <t>Hajdúszoboszló Üdülőközpontjába
ékelődött leromlott állapotú terület
rehabilitációja
Phare: I. komponens</t>
  </si>
  <si>
    <t>630 112 E</t>
  </si>
  <si>
    <t>2 622 804 E</t>
  </si>
  <si>
    <t xml:space="preserve">Fejleszések összköltsége: </t>
  </si>
  <si>
    <t xml:space="preserve">2003. évi támogatások intenzitása: </t>
  </si>
  <si>
    <t>nyert, 20 000 000 az önkormányzat
nem vette igénybe</t>
  </si>
  <si>
    <t xml:space="preserve">2002. évi támogatások intenzitása: </t>
  </si>
  <si>
    <t>148 678 EU</t>
  </si>
  <si>
    <t xml:space="preserve">Körösrév Község
Önkorményzata </t>
  </si>
  <si>
    <t>OTP Consulting</t>
  </si>
  <si>
    <t xml:space="preserve">Üzleti inkubátortor létrehozása
a határon túli együttműködés keretében a turizmus fejlesztéséért </t>
  </si>
  <si>
    <t>2010. július 06.</t>
  </si>
  <si>
    <t>2011. január 20.</t>
  </si>
  <si>
    <t>Együtt a kistérség biztonságáért</t>
  </si>
  <si>
    <t xml:space="preserve">6141/2011
Német Enikő
</t>
  </si>
  <si>
    <t>2011.03.01-
2011.05.10.</t>
  </si>
  <si>
    <t>05/90/2010</t>
  </si>
  <si>
    <t>2011. év</t>
  </si>
  <si>
    <t>Támogatási szerződés mósosítása folyamtban (kezdés várhatóan 2011. tavasza). Az ÁFA kompenzáció miatt van eltérés az összegek között</t>
  </si>
  <si>
    <t xml:space="preserve">2010. febr. 24. </t>
  </si>
  <si>
    <t xml:space="preserve">Tanulói laptop program Hajdúszoboszlón </t>
  </si>
  <si>
    <t>Bényei Sándor projektmenedzser
Csirmaz Piroska pü-i elszámolásért felelős</t>
  </si>
  <si>
    <t>2010.04.01-2013.03.01</t>
  </si>
  <si>
    <t>TIOP-1.1.1-09/1-2010-0092</t>
  </si>
  <si>
    <t>130.</t>
  </si>
  <si>
    <t>2010. dec.06-
2011.aug.31.</t>
  </si>
  <si>
    <t xml:space="preserve">HBMFÜ Hajdú-Bihar Megyei
Fejlesztési Ügynökség Nonprofit Korlátolt Felelősségű Társaság </t>
  </si>
  <si>
    <t xml:space="preserve">2011. febr. 08. </t>
  </si>
  <si>
    <t>Az országos közutak átkelési szakaszain a forgalom csillapítására, a gyalogosok védelmének növelésére, a járművek sebességének csökkentésére alkalmas beavatkozások társfinanszírozására
KKK KÖZL-BIZT-2010.</t>
  </si>
  <si>
    <t xml:space="preserve">folyamatban az elbírálás </t>
  </si>
  <si>
    <t>Szabó László
3948/2011</t>
  </si>
  <si>
    <t>131.</t>
  </si>
  <si>
    <t xml:space="preserve">1. </t>
  </si>
  <si>
    <t xml:space="preserve">2011. augusztus 31. </t>
  </si>
  <si>
    <t xml:space="preserve">6. </t>
  </si>
  <si>
    <t xml:space="preserve">7. </t>
  </si>
  <si>
    <t xml:space="preserve">8. </t>
  </si>
  <si>
    <t xml:space="preserve">9. </t>
  </si>
  <si>
    <t xml:space="preserve">78. </t>
  </si>
  <si>
    <t xml:space="preserve">79. </t>
  </si>
  <si>
    <t xml:space="preserve">(H)ősök terein - város -és kultúrközpont revitalizáció hajdúszoboszlón </t>
  </si>
  <si>
    <t>Kocsisné Szabó Angéla
1369/2011</t>
  </si>
  <si>
    <t>ÉAOP-5.1.1/D-09-2f-2011-0004</t>
  </si>
  <si>
    <t xml:space="preserve">(H)ősök terein - város és
kultúrközpont revitalizáció Hajdúszoboszlón 
ÉAOP - 2009 - 5.1.1.D
I. forduló </t>
  </si>
  <si>
    <t>A 2. fordulóra pályázat  benyújtásának határideje 2011.08.31.</t>
  </si>
  <si>
    <t>148 511,6 EUR
40 350 601,69 Ft</t>
  </si>
  <si>
    <t>7816,4 EUR
2 123 715,878 Ft</t>
  </si>
  <si>
    <t>1/3775/2010
Német Enikő</t>
  </si>
  <si>
    <t>2011.03.01-2012.12.31.</t>
  </si>
  <si>
    <t>HURO/0802/131_AF/01</t>
  </si>
  <si>
    <t>A megvalósítás
során tényelgesen felhasznált saját erő Ft</t>
  </si>
  <si>
    <t>A megvalósítás
során tényelgesen felhasznált támogatás Ft</t>
  </si>
  <si>
    <t xml:space="preserve">A megvalósítás során felmerült többletköltség összege Ft </t>
  </si>
  <si>
    <t>Pályázatot
benyújtotta</t>
  </si>
  <si>
    <t>Felmerült többletköltséget alátámasztó képviselő-testületi határozat száma</t>
  </si>
  <si>
    <t>Összefoglaló táblázat a 2000-2012. év pályázatairól</t>
  </si>
  <si>
    <t>2012.04.02-
2014.03.31</t>
  </si>
  <si>
    <t>2011. nov. 30.</t>
  </si>
  <si>
    <t>Belterületi csapadékvíz -elvezető
rendszerének bővítése</t>
  </si>
  <si>
    <t>ÉAOP-5.1.2/D2-11-2011-0041</t>
  </si>
  <si>
    <t xml:space="preserve">2012. január 31. </t>
  </si>
  <si>
    <t>"Sustainable cross – border tourism development based on common religious and cultural heritages" - "Közös vallási és kulturális örökségünk megőrzése határon átívelő, fenntartható turizmusfejlesztéssel"
HURO 1101 2.1.3 Turizmusfejlesztés</t>
  </si>
  <si>
    <t xml:space="preserve">OTP Consulting Romania Kft. </t>
  </si>
  <si>
    <t>2012.09.01-
2014.02.28</t>
  </si>
  <si>
    <t>HURO 1101</t>
  </si>
  <si>
    <t>Német Enikő
4435/2012</t>
  </si>
  <si>
    <t xml:space="preserve">10.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</si>
  <si>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</si>
  <si>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</si>
  <si>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</si>
  <si>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</si>
  <si>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</si>
  <si>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</si>
  <si>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</si>
  <si>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</si>
  <si>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</si>
  <si>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</si>
  <si>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</si>
  <si>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</si>
  <si>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</si>
  <si>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</si>
  <si>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</si>
  <si>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</si>
  <si>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</si>
  <si>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</si>
  <si>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</si>
  <si>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</si>
  <si>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</si>
  <si>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</si>
  <si>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</si>
  <si>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</si>
  <si>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</si>
  <si>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</si>
  <si>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</si>
  <si>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</si>
  <si>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</si>
  <si>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</si>
  <si>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</si>
  <si>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</si>
  <si>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</si>
  <si>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</si>
  <si>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</si>
  <si>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</si>
  <si>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</si>
  <si>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</si>
  <si>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</si>
  <si>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</si>
  <si>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</si>
  <si>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</si>
  <si>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</si>
  <si>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</si>
  <si>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>2012. év</t>
  </si>
  <si>
    <t>320 Ft-os árfolyamon számolva</t>
  </si>
  <si>
    <t xml:space="preserve">Hőforrás utca útrekonstrukciója
Hajdúszoboszlón </t>
  </si>
  <si>
    <t>Kossuth-Luther-Hőgyes utcák
útrekonstrukciója Hajdúszoboszlón</t>
  </si>
  <si>
    <t xml:space="preserve">2012. január 30. </t>
  </si>
  <si>
    <t xml:space="preserve">2. </t>
  </si>
  <si>
    <t xml:space="preserve">3. </t>
  </si>
  <si>
    <t xml:space="preserve">4. </t>
  </si>
  <si>
    <t xml:space="preserve">5. 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</si>
  <si>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</si>
  <si>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</si>
  <si>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</si>
  <si>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</si>
  <si>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</si>
  <si>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</si>
  <si>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</si>
  <si>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</si>
  <si>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</si>
  <si>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</si>
  <si>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</si>
  <si>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</si>
  <si>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</si>
  <si>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</si>
  <si>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</si>
  <si>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</si>
  <si>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</si>
  <si>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</si>
  <si>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</si>
  <si>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</si>
  <si>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</si>
  <si>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</si>
  <si>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</si>
  <si>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</si>
  <si>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</si>
  <si>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</si>
  <si>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</si>
  <si>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</si>
  <si>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132.</t>
  </si>
  <si>
    <t>133.</t>
  </si>
  <si>
    <t>134.</t>
  </si>
  <si>
    <t>135.</t>
  </si>
  <si>
    <t>136.</t>
  </si>
  <si>
    <t>137.</t>
  </si>
  <si>
    <t xml:space="preserve">2012. szept. 28. </t>
  </si>
  <si>
    <t>2012. július 16.</t>
  </si>
  <si>
    <t xml:space="preserve">2012. július 12. </t>
  </si>
  <si>
    <t>E-Szoboszló - Hajdúszoboszló önkormányzati elektronikus rebdszerének továbbfejlesztése
EKOP-1.A.2-2012-2012-0009</t>
  </si>
  <si>
    <t>EKOP-1.A.2-2012-2012-0009</t>
  </si>
  <si>
    <t>Flexibilis, humánus, korszerű hivatalért
TÁMOP-2.4.5-12/7-2012-0072</t>
  </si>
  <si>
    <t>Esélyteremtő, interaktív Hajdúszoboszló 
TÁMOP-2.4.5-12/3-2012-0008</t>
  </si>
  <si>
    <t>TÁMOP-2.4.5-12/7-2012-0072</t>
  </si>
  <si>
    <t>TÁMOP-2.4.5-12/3-2012-0008</t>
  </si>
  <si>
    <t>11.</t>
  </si>
  <si>
    <t>12.</t>
  </si>
  <si>
    <t>13.</t>
  </si>
  <si>
    <t>14.</t>
  </si>
  <si>
    <t>15.</t>
  </si>
  <si>
    <t>16.</t>
  </si>
  <si>
    <t>17.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</si>
  <si>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</si>
  <si>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</si>
  <si>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</si>
  <si>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</si>
  <si>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</si>
  <si>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</si>
  <si>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</si>
  <si>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</si>
  <si>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</si>
  <si>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</si>
  <si>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</si>
  <si>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</si>
  <si>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</si>
  <si>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</si>
  <si>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</si>
  <si>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</si>
  <si>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</si>
  <si>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</si>
  <si>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</si>
  <si>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</si>
  <si>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</si>
  <si>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</si>
  <si>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</si>
  <si>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</si>
  <si>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</si>
  <si>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</si>
  <si>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</si>
  <si>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</si>
  <si>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</si>
  <si>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</si>
  <si>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</si>
  <si>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</si>
  <si>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</si>
  <si>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</si>
  <si>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</si>
  <si>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</si>
  <si>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</si>
  <si>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</si>
  <si>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138.</t>
  </si>
  <si>
    <t>139.</t>
  </si>
  <si>
    <t>140.</t>
  </si>
  <si>
    <t>4641/2012 Szilágyiné P.Gy.</t>
  </si>
  <si>
    <t>4634/2012. Szilágyiné P.Gy.</t>
  </si>
  <si>
    <t>347/2012.   Kiss Andrea</t>
  </si>
  <si>
    <t>NYERT</t>
  </si>
  <si>
    <t>n.a.</t>
  </si>
  <si>
    <t>támogatási szerződés megkötése folyamatban</t>
  </si>
  <si>
    <t>2013.05.15.-2014.01.31.</t>
  </si>
  <si>
    <t>tartaléklistán</t>
  </si>
  <si>
    <t xml:space="preserve"> nem nyert</t>
  </si>
  <si>
    <t>HURO 1101 2.1.3 - pályázatban 320 Ft/EUR került tervezésre a költség</t>
  </si>
  <si>
    <t>HURO 1101 2.1.3 - 2013. évi költségvetes készítésekor 285,14 Ft/EUR terveztük a számokat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</si>
</sst>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%"/>
    <numFmt numFmtId="165" formatCode="#,##0\ [$EUR]"/>
    <numFmt numFmtId="166" formatCode="#,##0\ &quot;Ft&quot;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4"/>
      <name val="Bodoni MT Black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Sylfaen"/>
      <family val="1"/>
    </font>
    <font>
      <b/>
      <sz val="14"/>
      <name val="Bodoni MT Black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4"/>
      <name val="Bodoni MT Black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9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10" fontId="5" fillId="33" borderId="10" xfId="0" applyNumberFormat="1" applyFont="1" applyFill="1" applyBorder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9" fontId="6" fillId="33" borderId="10" xfId="0" applyNumberFormat="1" applyFont="1" applyFill="1" applyBorder="1" applyAlignment="1">
      <alignment horizontal="center" vertical="center" wrapText="1"/>
    </xf>
    <xf numFmtId="10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10" fontId="6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4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left" vertical="center" wrapText="1"/>
    </xf>
    <xf numFmtId="9" fontId="5" fillId="34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5" fillId="34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0" fontId="5" fillId="34" borderId="10" xfId="0" applyNumberFormat="1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/>
    </xf>
    <xf numFmtId="9" fontId="15" fillId="0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3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10" fontId="5" fillId="33" borderId="10" xfId="0" applyNumberFormat="1" applyFont="1" applyFill="1" applyBorder="1" applyAlignment="1">
      <alignment horizontal="right" vertical="center"/>
    </xf>
    <xf numFmtId="10" fontId="17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0" fontId="5" fillId="36" borderId="10" xfId="0" applyNumberFormat="1" applyFont="1" applyFill="1" applyBorder="1" applyAlignment="1">
      <alignment horizontal="center" vertical="center" wrapText="1"/>
    </xf>
    <xf numFmtId="10" fontId="14" fillId="0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10" fontId="15" fillId="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 wrapText="1"/>
    </xf>
    <xf numFmtId="9" fontId="17" fillId="33" borderId="10" xfId="0" applyNumberFormat="1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/>
    </xf>
    <xf numFmtId="10" fontId="7" fillId="33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/>
    </xf>
    <xf numFmtId="10" fontId="17" fillId="33" borderId="10" xfId="0" applyNumberFormat="1" applyFont="1" applyFill="1" applyBorder="1" applyAlignment="1">
      <alignment horizontal="center" vertical="center" wrapText="1"/>
    </xf>
    <xf numFmtId="10" fontId="4" fillId="33" borderId="10" xfId="0" applyNumberFormat="1" applyFont="1" applyFill="1" applyBorder="1" applyAlignment="1">
      <alignment horizontal="center" vertical="center"/>
    </xf>
    <xf numFmtId="10" fontId="17" fillId="33" borderId="10" xfId="0" applyNumberFormat="1" applyFont="1" applyFill="1" applyBorder="1" applyAlignment="1">
      <alignment horizontal="center" vertical="center"/>
    </xf>
    <xf numFmtId="14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center" vertical="center" wrapText="1"/>
    </xf>
    <xf numFmtId="3" fontId="4" fillId="37" borderId="10" xfId="0" applyNumberFormat="1" applyFont="1" applyFill="1" applyBorder="1" applyAlignment="1">
      <alignment horizontal="center" vertical="center"/>
    </xf>
    <xf numFmtId="3" fontId="4" fillId="37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10" fontId="4" fillId="37" borderId="10" xfId="0" applyNumberFormat="1" applyFont="1" applyFill="1" applyBorder="1" applyAlignment="1">
      <alignment horizontal="center" vertical="center" wrapText="1"/>
    </xf>
    <xf numFmtId="14" fontId="14" fillId="38" borderId="10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14" fontId="4" fillId="38" borderId="10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left" vertical="center" wrapText="1"/>
    </xf>
    <xf numFmtId="3" fontId="4" fillId="38" borderId="10" xfId="0" applyNumberFormat="1" applyFont="1" applyFill="1" applyBorder="1" applyAlignment="1">
      <alignment horizontal="center" vertical="center" wrapText="1"/>
    </xf>
    <xf numFmtId="10" fontId="4" fillId="38" borderId="10" xfId="0" applyNumberFormat="1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left" vertical="center" wrapText="1"/>
    </xf>
    <xf numFmtId="3" fontId="5" fillId="38" borderId="10" xfId="0" applyNumberFormat="1" applyFont="1" applyFill="1" applyBorder="1" applyAlignment="1">
      <alignment horizontal="center" vertical="center" wrapText="1"/>
    </xf>
    <xf numFmtId="3" fontId="5" fillId="38" borderId="10" xfId="0" applyNumberFormat="1" applyFont="1" applyFill="1" applyBorder="1" applyAlignment="1">
      <alignment horizontal="center" vertical="center"/>
    </xf>
    <xf numFmtId="10" fontId="5" fillId="38" borderId="10" xfId="0" applyNumberFormat="1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left" vertical="center" wrapText="1"/>
    </xf>
    <xf numFmtId="3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3" fontId="7" fillId="38" borderId="10" xfId="0" applyNumberFormat="1" applyFont="1" applyFill="1" applyBorder="1" applyAlignment="1">
      <alignment horizontal="center" vertical="center" wrapText="1"/>
    </xf>
    <xf numFmtId="9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left" vertical="center" wrapText="1"/>
    </xf>
    <xf numFmtId="9" fontId="5" fillId="38" borderId="10" xfId="0" applyNumberFormat="1" applyFont="1" applyFill="1" applyBorder="1" applyAlignment="1">
      <alignment horizontal="center" vertical="center" wrapText="1"/>
    </xf>
    <xf numFmtId="0" fontId="14" fillId="38" borderId="10" xfId="0" applyFont="1" applyFill="1" applyBorder="1" applyAlignment="1">
      <alignment horizontal="left" vertical="center" wrapText="1"/>
    </xf>
    <xf numFmtId="3" fontId="14" fillId="38" borderId="10" xfId="0" applyNumberFormat="1" applyFont="1" applyFill="1" applyBorder="1" applyAlignment="1">
      <alignment horizontal="center" vertical="center"/>
    </xf>
    <xf numFmtId="3" fontId="14" fillId="38" borderId="10" xfId="0" applyNumberFormat="1" applyFont="1" applyFill="1" applyBorder="1" applyAlignment="1">
      <alignment horizontal="center" vertical="center" wrapText="1"/>
    </xf>
    <xf numFmtId="10" fontId="14" fillId="38" borderId="10" xfId="0" applyNumberFormat="1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 wrapText="1"/>
    </xf>
    <xf numFmtId="3" fontId="5" fillId="38" borderId="10" xfId="60" applyNumberFormat="1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horizontal="left" vertical="center" wrapText="1"/>
    </xf>
    <xf numFmtId="3" fontId="15" fillId="38" borderId="10" xfId="0" applyNumberFormat="1" applyFont="1" applyFill="1" applyBorder="1" applyAlignment="1">
      <alignment horizontal="center" vertical="center" wrapText="1"/>
    </xf>
    <xf numFmtId="3" fontId="15" fillId="38" borderId="10" xfId="0" applyNumberFormat="1" applyFont="1" applyFill="1" applyBorder="1" applyAlignment="1">
      <alignment horizontal="center" vertical="center"/>
    </xf>
    <xf numFmtId="10" fontId="15" fillId="38" borderId="10" xfId="0" applyNumberFormat="1" applyFont="1" applyFill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center" vertical="center" wrapText="1"/>
    </xf>
    <xf numFmtId="3" fontId="4" fillId="38" borderId="10" xfId="0" applyNumberFormat="1" applyFont="1" applyFill="1" applyBorder="1" applyAlignment="1">
      <alignment horizontal="center" vertical="center"/>
    </xf>
    <xf numFmtId="164" fontId="4" fillId="38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9" fontId="4" fillId="38" borderId="10" xfId="0" applyNumberFormat="1" applyFont="1" applyFill="1" applyBorder="1" applyAlignment="1">
      <alignment horizontal="center" vertical="center" wrapText="1"/>
    </xf>
    <xf numFmtId="165" fontId="4" fillId="38" borderId="10" xfId="0" applyNumberFormat="1" applyFont="1" applyFill="1" applyBorder="1" applyAlignment="1">
      <alignment horizontal="center" vertical="center" wrapText="1"/>
    </xf>
    <xf numFmtId="165" fontId="4" fillId="38" borderId="10" xfId="0" applyNumberFormat="1" applyFont="1" applyFill="1" applyBorder="1" applyAlignment="1">
      <alignment horizontal="center" vertical="center"/>
    </xf>
    <xf numFmtId="166" fontId="4" fillId="38" borderId="10" xfId="0" applyNumberFormat="1" applyFont="1" applyFill="1" applyBorder="1" applyAlignment="1">
      <alignment horizontal="center" vertical="center" wrapText="1"/>
    </xf>
    <xf numFmtId="166" fontId="4" fillId="38" borderId="10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8" xfId="0" applyFont="1" applyBorder="1" applyAlignment="1">
      <alignment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10" xfId="0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7" fillId="33" borderId="12" xfId="0" applyFont="1" applyFill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5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17" fillId="0" borderId="12" xfId="0" applyFont="1" applyFill="1" applyBorder="1" applyAlignment="1">
      <alignment horizontal="right" vertical="center"/>
    </xf>
    <xf numFmtId="0" fontId="18" fillId="0" borderId="14" xfId="0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2" xfId="0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38" borderId="23" xfId="0" applyFont="1" applyFill="1" applyBorder="1" applyAlignment="1">
      <alignment horizontal="center" vertical="center" wrapText="1"/>
    </xf>
    <xf numFmtId="0" fontId="4" fillId="38" borderId="24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center" vertical="center"/>
    </xf>
    <xf numFmtId="0" fontId="4" fillId="38" borderId="24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/>
    </xf>
    <xf numFmtId="3" fontId="9" fillId="0" borderId="15" xfId="0" applyNumberFormat="1" applyFont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3" fontId="9" fillId="0" borderId="16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7" fillId="33" borderId="12" xfId="0" applyFont="1" applyFill="1" applyBorder="1" applyAlignment="1">
      <alignment horizontal="right" vertical="center" wrapText="1"/>
    </xf>
    <xf numFmtId="0" fontId="18" fillId="0" borderId="13" xfId="0" applyFont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254"/>
  <sheetViews>
    <sheetView tabSelected="1" view="pageBreakPreview" zoomScale="90" zoomScaleSheetLayoutView="90" zoomScalePageLayoutView="0" workbookViewId="0" topLeftCell="A1">
      <pane ySplit="3" topLeftCell="A4" activePane="bottomLeft" state="frozen"/>
      <selection pane="topLeft" activeCell="F20" sqref="F20"/>
      <selection pane="bottomLeft" activeCell="A1" sqref="A1:R1"/>
    </sheetView>
  </sheetViews>
  <sheetFormatPr defaultColWidth="9.140625" defaultRowHeight="12.75"/>
  <cols>
    <col min="1" max="1" width="8.8515625" style="0" customWidth="1"/>
    <col min="2" max="2" width="16.140625" style="0" customWidth="1"/>
    <col min="3" max="3" width="30.8515625" style="0" customWidth="1"/>
    <col min="4" max="4" width="15.8515625" style="0" customWidth="1"/>
    <col min="5" max="5" width="14.28125" style="0" customWidth="1"/>
    <col min="6" max="10" width="18.7109375" style="0" customWidth="1"/>
    <col min="11" max="11" width="13.421875" style="0" customWidth="1"/>
    <col min="12" max="12" width="17.421875" style="0" customWidth="1"/>
    <col min="13" max="13" width="15.8515625" style="0" customWidth="1"/>
    <col min="14" max="14" width="12.28125" style="11" customWidth="1"/>
    <col min="15" max="15" width="18.140625" style="0" customWidth="1"/>
    <col min="16" max="16" width="18.8515625" style="0" customWidth="1"/>
    <col min="17" max="18" width="18.140625" style="0" customWidth="1"/>
  </cols>
  <sheetData>
    <row r="1" spans="1:18" ht="38.25" customHeight="1">
      <c r="A1" s="230" t="s">
        <v>582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199"/>
      <c r="P1" s="199"/>
      <c r="Q1" s="199"/>
      <c r="R1" s="199"/>
    </row>
    <row r="2" spans="1:18" ht="38.25" customHeight="1">
      <c r="A2" s="236" t="s">
        <v>638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03"/>
      <c r="P2" s="203"/>
      <c r="Q2" s="203"/>
      <c r="R2" s="203"/>
    </row>
    <row r="3" spans="1:18" s="2" customFormat="1" ht="75" customHeight="1">
      <c r="A3" s="83" t="s">
        <v>0</v>
      </c>
      <c r="B3" s="83" t="s">
        <v>1</v>
      </c>
      <c r="C3" s="83" t="s">
        <v>2</v>
      </c>
      <c r="D3" s="84" t="s">
        <v>82</v>
      </c>
      <c r="E3" s="84" t="s">
        <v>14</v>
      </c>
      <c r="F3" s="83" t="s">
        <v>15</v>
      </c>
      <c r="G3" s="84" t="s">
        <v>577</v>
      </c>
      <c r="H3" s="84" t="s">
        <v>578</v>
      </c>
      <c r="I3" s="84" t="s">
        <v>579</v>
      </c>
      <c r="J3" s="84" t="s">
        <v>581</v>
      </c>
      <c r="K3" s="84" t="s">
        <v>3</v>
      </c>
      <c r="L3" s="84" t="s">
        <v>580</v>
      </c>
      <c r="M3" s="84" t="s">
        <v>135</v>
      </c>
      <c r="N3" s="84" t="s">
        <v>115</v>
      </c>
      <c r="O3" s="84" t="s">
        <v>215</v>
      </c>
      <c r="P3" s="84" t="s">
        <v>250</v>
      </c>
      <c r="Q3" s="84" t="s">
        <v>251</v>
      </c>
      <c r="R3" s="84" t="s">
        <v>497</v>
      </c>
    </row>
    <row r="4" spans="1:18" s="2" customFormat="1" ht="75" customHeight="1">
      <c r="A4" s="40" t="s">
        <v>559</v>
      </c>
      <c r="B4" s="148" t="s">
        <v>681</v>
      </c>
      <c r="C4" s="151" t="s">
        <v>684</v>
      </c>
      <c r="D4" s="152">
        <v>298877232</v>
      </c>
      <c r="E4" s="152">
        <v>0</v>
      </c>
      <c r="F4" s="180">
        <v>0</v>
      </c>
      <c r="G4" s="152"/>
      <c r="H4" s="152"/>
      <c r="I4" s="152"/>
      <c r="J4" s="152"/>
      <c r="K4" s="183">
        <v>1</v>
      </c>
      <c r="L4" s="151" t="s">
        <v>427</v>
      </c>
      <c r="M4" s="149" t="s">
        <v>16</v>
      </c>
      <c r="N4" s="149"/>
      <c r="O4" s="149"/>
      <c r="P4" s="149"/>
      <c r="Q4" s="149" t="s">
        <v>685</v>
      </c>
      <c r="R4" s="149"/>
    </row>
    <row r="5" spans="1:18" s="2" customFormat="1" ht="75" customHeight="1">
      <c r="A5" s="40" t="s">
        <v>643</v>
      </c>
      <c r="B5" s="150" t="s">
        <v>682</v>
      </c>
      <c r="C5" s="151" t="s">
        <v>686</v>
      </c>
      <c r="D5" s="152">
        <v>15000000</v>
      </c>
      <c r="E5" s="152">
        <v>0</v>
      </c>
      <c r="F5" s="180">
        <v>0</v>
      </c>
      <c r="G5" s="152"/>
      <c r="H5" s="152"/>
      <c r="I5" s="152"/>
      <c r="J5" s="152"/>
      <c r="K5" s="183">
        <v>1</v>
      </c>
      <c r="L5" s="151" t="s">
        <v>427</v>
      </c>
      <c r="M5" s="149" t="s">
        <v>556</v>
      </c>
      <c r="N5" s="149"/>
      <c r="O5" s="149"/>
      <c r="P5" s="149"/>
      <c r="Q5" s="149" t="s">
        <v>688</v>
      </c>
      <c r="R5" s="149"/>
    </row>
    <row r="6" spans="1:18" s="2" customFormat="1" ht="75" customHeight="1">
      <c r="A6" s="40" t="s">
        <v>644</v>
      </c>
      <c r="B6" s="148" t="s">
        <v>683</v>
      </c>
      <c r="C6" s="151" t="s">
        <v>687</v>
      </c>
      <c r="D6" s="152">
        <v>49990540</v>
      </c>
      <c r="E6" s="152">
        <v>0</v>
      </c>
      <c r="F6" s="180">
        <v>0</v>
      </c>
      <c r="G6" s="152"/>
      <c r="H6" s="152"/>
      <c r="I6" s="152"/>
      <c r="J6" s="152"/>
      <c r="K6" s="183">
        <v>1</v>
      </c>
      <c r="L6" s="151" t="s">
        <v>427</v>
      </c>
      <c r="M6" s="149" t="s">
        <v>556</v>
      </c>
      <c r="N6" s="149"/>
      <c r="O6" s="149"/>
      <c r="P6" s="149"/>
      <c r="Q6" s="149" t="s">
        <v>689</v>
      </c>
      <c r="R6" s="149"/>
    </row>
    <row r="7" spans="1:18" s="2" customFormat="1" ht="75" customHeight="1">
      <c r="A7" s="40" t="s">
        <v>645</v>
      </c>
      <c r="B7" s="148" t="s">
        <v>642</v>
      </c>
      <c r="C7" s="151" t="s">
        <v>640</v>
      </c>
      <c r="D7" s="152">
        <v>193810925</v>
      </c>
      <c r="E7" s="152">
        <v>0</v>
      </c>
      <c r="F7" s="180">
        <v>21534453</v>
      </c>
      <c r="G7" s="149"/>
      <c r="H7" s="149"/>
      <c r="I7" s="149"/>
      <c r="J7" s="149"/>
      <c r="K7" s="183">
        <v>0.9</v>
      </c>
      <c r="L7" s="151" t="s">
        <v>427</v>
      </c>
      <c r="M7" s="149" t="s">
        <v>745</v>
      </c>
      <c r="N7" s="149" t="s">
        <v>738</v>
      </c>
      <c r="O7" s="149"/>
      <c r="P7" s="149"/>
      <c r="Q7" s="149"/>
      <c r="R7" s="149"/>
    </row>
    <row r="8" spans="1:18" s="2" customFormat="1" ht="75" customHeight="1">
      <c r="A8" s="40" t="s">
        <v>646</v>
      </c>
      <c r="B8" s="148" t="s">
        <v>642</v>
      </c>
      <c r="C8" s="151" t="s">
        <v>641</v>
      </c>
      <c r="D8" s="152">
        <v>262246273</v>
      </c>
      <c r="E8" s="152">
        <v>0</v>
      </c>
      <c r="F8" s="180">
        <v>29138475</v>
      </c>
      <c r="G8" s="149"/>
      <c r="H8" s="149"/>
      <c r="I8" s="149"/>
      <c r="J8" s="149"/>
      <c r="K8" s="183">
        <v>0.9</v>
      </c>
      <c r="L8" s="151" t="s">
        <v>427</v>
      </c>
      <c r="M8" s="149" t="s">
        <v>746</v>
      </c>
      <c r="N8" s="149" t="s">
        <v>739</v>
      </c>
      <c r="O8" s="149"/>
      <c r="P8" s="149"/>
      <c r="Q8" s="149"/>
      <c r="R8" s="149"/>
    </row>
    <row r="9" spans="1:18" s="2" customFormat="1" ht="97.5" customHeight="1">
      <c r="A9" s="40" t="s">
        <v>561</v>
      </c>
      <c r="B9" s="245" t="s">
        <v>587</v>
      </c>
      <c r="C9" s="151" t="s">
        <v>588</v>
      </c>
      <c r="D9" s="184">
        <v>1169220</v>
      </c>
      <c r="E9" s="152">
        <v>0</v>
      </c>
      <c r="F9" s="185">
        <v>64425</v>
      </c>
      <c r="G9" s="152"/>
      <c r="H9" s="152"/>
      <c r="I9" s="149"/>
      <c r="J9" s="149"/>
      <c r="K9" s="149"/>
      <c r="L9" s="242" t="s">
        <v>427</v>
      </c>
      <c r="M9" s="242" t="s">
        <v>745</v>
      </c>
      <c r="N9" s="242" t="s">
        <v>592</v>
      </c>
      <c r="O9" s="242" t="s">
        <v>589</v>
      </c>
      <c r="P9" s="242" t="s">
        <v>590</v>
      </c>
      <c r="Q9" s="242" t="s">
        <v>591</v>
      </c>
      <c r="R9" s="242" t="s">
        <v>639</v>
      </c>
    </row>
    <row r="10" spans="1:18" s="2" customFormat="1" ht="97.5" customHeight="1">
      <c r="A10" s="40"/>
      <c r="B10" s="246"/>
      <c r="C10" s="151" t="s">
        <v>748</v>
      </c>
      <c r="D10" s="186">
        <v>315021246</v>
      </c>
      <c r="E10" s="152">
        <v>0</v>
      </c>
      <c r="F10" s="187">
        <v>0</v>
      </c>
      <c r="G10" s="152"/>
      <c r="H10" s="152"/>
      <c r="I10" s="149"/>
      <c r="J10" s="149"/>
      <c r="K10" s="149"/>
      <c r="L10" s="243"/>
      <c r="M10" s="243"/>
      <c r="N10" s="243"/>
      <c r="O10" s="243"/>
      <c r="P10" s="243"/>
      <c r="Q10" s="243"/>
      <c r="R10" s="243"/>
    </row>
    <row r="11" spans="1:18" s="2" customFormat="1" ht="102" customHeight="1">
      <c r="A11" s="40"/>
      <c r="B11" s="247"/>
      <c r="C11" s="151" t="s">
        <v>747</v>
      </c>
      <c r="D11" s="186">
        <f>D9*320</f>
        <v>374150400</v>
      </c>
      <c r="E11" s="152"/>
      <c r="F11" s="187">
        <f>F9*320</f>
        <v>20616000</v>
      </c>
      <c r="G11" s="152"/>
      <c r="H11" s="152"/>
      <c r="I11" s="149"/>
      <c r="J11" s="149"/>
      <c r="K11" s="149"/>
      <c r="L11" s="244"/>
      <c r="M11" s="244"/>
      <c r="N11" s="244"/>
      <c r="O11" s="244"/>
      <c r="P11" s="244"/>
      <c r="Q11" s="244"/>
      <c r="R11" s="244"/>
    </row>
    <row r="12" spans="1:18" s="2" customFormat="1" ht="43.5" customHeight="1">
      <c r="A12" s="248" t="s">
        <v>544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50"/>
    </row>
    <row r="13" spans="1:18" s="2" customFormat="1" ht="75" customHeight="1">
      <c r="A13" s="40" t="s">
        <v>562</v>
      </c>
      <c r="B13" s="148" t="s">
        <v>584</v>
      </c>
      <c r="C13" s="151" t="s">
        <v>585</v>
      </c>
      <c r="D13" s="152">
        <v>299927250</v>
      </c>
      <c r="E13" s="152" t="s">
        <v>742</v>
      </c>
      <c r="F13" s="180" t="s">
        <v>742</v>
      </c>
      <c r="G13" s="149"/>
      <c r="H13" s="149"/>
      <c r="I13" s="149"/>
      <c r="J13" s="149"/>
      <c r="K13" s="183">
        <v>0.9</v>
      </c>
      <c r="L13" s="151" t="s">
        <v>427</v>
      </c>
      <c r="M13" s="149" t="s">
        <v>741</v>
      </c>
      <c r="N13" s="149" t="s">
        <v>740</v>
      </c>
      <c r="O13" s="149"/>
      <c r="P13" s="149" t="s">
        <v>744</v>
      </c>
      <c r="Q13" s="149" t="s">
        <v>586</v>
      </c>
      <c r="R13" s="149" t="s">
        <v>743</v>
      </c>
    </row>
    <row r="14" spans="1:18" s="2" customFormat="1" ht="75" customHeight="1">
      <c r="A14" s="40" t="s">
        <v>563</v>
      </c>
      <c r="B14" s="148" t="s">
        <v>560</v>
      </c>
      <c r="C14" s="151" t="s">
        <v>567</v>
      </c>
      <c r="D14" s="152">
        <v>995782616</v>
      </c>
      <c r="E14" s="152">
        <v>995782616</v>
      </c>
      <c r="F14" s="180">
        <v>234001553</v>
      </c>
      <c r="G14" s="180"/>
      <c r="H14" s="180"/>
      <c r="I14" s="180"/>
      <c r="J14" s="180"/>
      <c r="K14" s="181">
        <v>0.80972</v>
      </c>
      <c r="L14" s="151" t="s">
        <v>427</v>
      </c>
      <c r="M14" s="149" t="s">
        <v>9</v>
      </c>
      <c r="N14" s="149" t="s">
        <v>568</v>
      </c>
      <c r="O14" s="149" t="s">
        <v>314</v>
      </c>
      <c r="P14" s="149" t="s">
        <v>583</v>
      </c>
      <c r="Q14" s="149" t="s">
        <v>569</v>
      </c>
      <c r="R14" s="149" t="s">
        <v>418</v>
      </c>
    </row>
    <row r="15" spans="1:18" s="2" customFormat="1" ht="96" customHeight="1">
      <c r="A15" s="40" t="s">
        <v>564</v>
      </c>
      <c r="B15" s="145" t="s">
        <v>554</v>
      </c>
      <c r="C15" s="140" t="s">
        <v>555</v>
      </c>
      <c r="D15" s="143">
        <v>7949000</v>
      </c>
      <c r="E15" s="143">
        <v>0</v>
      </c>
      <c r="F15" s="142">
        <v>0</v>
      </c>
      <c r="G15" s="142"/>
      <c r="H15" s="142"/>
      <c r="I15" s="142"/>
      <c r="J15" s="142"/>
      <c r="K15" s="146">
        <v>0.897</v>
      </c>
      <c r="L15" s="140" t="s">
        <v>427</v>
      </c>
      <c r="M15" s="141" t="s">
        <v>16</v>
      </c>
      <c r="N15" s="141" t="s">
        <v>557</v>
      </c>
      <c r="O15" s="141" t="s">
        <v>238</v>
      </c>
      <c r="P15" s="141" t="s">
        <v>133</v>
      </c>
      <c r="Q15" s="141"/>
      <c r="R15" s="141" t="s">
        <v>418</v>
      </c>
    </row>
    <row r="16" spans="1:18" s="2" customFormat="1" ht="75" customHeight="1">
      <c r="A16" s="40" t="s">
        <v>593</v>
      </c>
      <c r="B16" s="139" t="s">
        <v>539</v>
      </c>
      <c r="C16" s="140" t="s">
        <v>540</v>
      </c>
      <c r="D16" s="143">
        <v>1731784</v>
      </c>
      <c r="E16" s="143">
        <v>0</v>
      </c>
      <c r="F16" s="142">
        <v>0</v>
      </c>
      <c r="G16" s="142"/>
      <c r="H16" s="142"/>
      <c r="I16" s="142"/>
      <c r="J16" s="142"/>
      <c r="K16" s="144">
        <v>87.39</v>
      </c>
      <c r="L16" s="140" t="s">
        <v>10</v>
      </c>
      <c r="M16" s="141" t="s">
        <v>16</v>
      </c>
      <c r="N16" s="141" t="s">
        <v>541</v>
      </c>
      <c r="O16" s="141" t="s">
        <v>238</v>
      </c>
      <c r="P16" s="141" t="s">
        <v>542</v>
      </c>
      <c r="Q16" s="141" t="s">
        <v>543</v>
      </c>
      <c r="R16" s="141" t="s">
        <v>418</v>
      </c>
    </row>
    <row r="17" spans="1:18" s="2" customFormat="1" ht="39.75" customHeight="1">
      <c r="A17" s="188" t="s">
        <v>442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90"/>
    </row>
    <row r="18" spans="1:18" s="2" customFormat="1" ht="75" customHeight="1">
      <c r="A18" s="40" t="s">
        <v>690</v>
      </c>
      <c r="B18" s="150" t="s">
        <v>538</v>
      </c>
      <c r="C18" s="151" t="s">
        <v>537</v>
      </c>
      <c r="D18" s="149" t="s">
        <v>534</v>
      </c>
      <c r="E18" s="149" t="s">
        <v>572</v>
      </c>
      <c r="F18" s="152" t="s">
        <v>573</v>
      </c>
      <c r="G18" s="152"/>
      <c r="H18" s="152"/>
      <c r="I18" s="152"/>
      <c r="J18" s="152"/>
      <c r="K18" s="153">
        <v>0.95</v>
      </c>
      <c r="L18" s="149" t="s">
        <v>535</v>
      </c>
      <c r="M18" s="149" t="s">
        <v>9</v>
      </c>
      <c r="N18" s="149" t="s">
        <v>574</v>
      </c>
      <c r="O18" s="149" t="s">
        <v>536</v>
      </c>
      <c r="P18" s="149" t="s">
        <v>575</v>
      </c>
      <c r="Q18" s="149" t="s">
        <v>576</v>
      </c>
      <c r="R18" s="149" t="s">
        <v>418</v>
      </c>
    </row>
    <row r="19" spans="1:18" s="2" customFormat="1" ht="135" customHeight="1">
      <c r="A19" s="40" t="s">
        <v>691</v>
      </c>
      <c r="B19" s="154" t="s">
        <v>500</v>
      </c>
      <c r="C19" s="155" t="s">
        <v>319</v>
      </c>
      <c r="D19" s="156">
        <v>88518766</v>
      </c>
      <c r="E19" s="156">
        <v>92184999</v>
      </c>
      <c r="F19" s="157">
        <v>11271560</v>
      </c>
      <c r="G19" s="157"/>
      <c r="H19" s="157"/>
      <c r="I19" s="157"/>
      <c r="J19" s="157"/>
      <c r="K19" s="158">
        <f aca="true" t="shared" si="0" ref="K19:K25">E19/(E19+F19)</f>
        <v>0.8910503103046371</v>
      </c>
      <c r="L19" s="155" t="s">
        <v>427</v>
      </c>
      <c r="M19" s="159" t="s">
        <v>9</v>
      </c>
      <c r="N19" s="159" t="s">
        <v>502</v>
      </c>
      <c r="O19" s="159" t="s">
        <v>553</v>
      </c>
      <c r="P19" s="159" t="s">
        <v>503</v>
      </c>
      <c r="Q19" s="159" t="s">
        <v>504</v>
      </c>
      <c r="R19" s="159" t="s">
        <v>545</v>
      </c>
    </row>
    <row r="20" spans="1:18" s="2" customFormat="1" ht="135" customHeight="1">
      <c r="A20" s="40" t="s">
        <v>692</v>
      </c>
      <c r="B20" s="154" t="s">
        <v>546</v>
      </c>
      <c r="C20" s="155" t="s">
        <v>547</v>
      </c>
      <c r="D20" s="156">
        <v>51600304</v>
      </c>
      <c r="E20" s="156">
        <v>51600304</v>
      </c>
      <c r="F20" s="157">
        <v>0</v>
      </c>
      <c r="G20" s="157"/>
      <c r="H20" s="157"/>
      <c r="I20" s="157"/>
      <c r="J20" s="157"/>
      <c r="K20" s="158">
        <v>1</v>
      </c>
      <c r="L20" s="155" t="s">
        <v>427</v>
      </c>
      <c r="M20" s="159" t="s">
        <v>9</v>
      </c>
      <c r="N20" s="159" t="s">
        <v>548</v>
      </c>
      <c r="O20" s="159" t="s">
        <v>238</v>
      </c>
      <c r="P20" s="159" t="s">
        <v>549</v>
      </c>
      <c r="Q20" s="159" t="s">
        <v>550</v>
      </c>
      <c r="R20" s="159"/>
    </row>
    <row r="21" spans="1:18" s="2" customFormat="1" ht="114" customHeight="1">
      <c r="A21" s="40" t="s">
        <v>693</v>
      </c>
      <c r="B21" s="160" t="s">
        <v>465</v>
      </c>
      <c r="C21" s="161" t="s">
        <v>495</v>
      </c>
      <c r="D21" s="162">
        <v>1402900000</v>
      </c>
      <c r="E21" s="163">
        <v>0</v>
      </c>
      <c r="F21" s="164">
        <v>0</v>
      </c>
      <c r="G21" s="164"/>
      <c r="H21" s="164"/>
      <c r="I21" s="164"/>
      <c r="J21" s="164"/>
      <c r="K21" s="165">
        <v>0</v>
      </c>
      <c r="L21" s="166" t="s">
        <v>427</v>
      </c>
      <c r="M21" s="163" t="s">
        <v>16</v>
      </c>
      <c r="N21" s="163" t="s">
        <v>448</v>
      </c>
      <c r="O21" s="163" t="s">
        <v>238</v>
      </c>
      <c r="P21" s="163" t="s">
        <v>449</v>
      </c>
      <c r="Q21" s="163" t="s">
        <v>466</v>
      </c>
      <c r="R21" s="164" t="s">
        <v>496</v>
      </c>
    </row>
    <row r="22" spans="1:18" s="2" customFormat="1" ht="90" customHeight="1">
      <c r="A22" s="40" t="s">
        <v>694</v>
      </c>
      <c r="B22" s="154" t="s">
        <v>443</v>
      </c>
      <c r="C22" s="155" t="s">
        <v>570</v>
      </c>
      <c r="D22" s="156">
        <v>999398582</v>
      </c>
      <c r="E22" s="156">
        <v>996765382</v>
      </c>
      <c r="F22" s="157">
        <v>233018787</v>
      </c>
      <c r="G22" s="157"/>
      <c r="H22" s="157"/>
      <c r="I22" s="157"/>
      <c r="J22" s="157"/>
      <c r="K22" s="167">
        <f t="shared" si="0"/>
        <v>0.8105205833073299</v>
      </c>
      <c r="L22" s="155" t="s">
        <v>427</v>
      </c>
      <c r="M22" s="159" t="s">
        <v>9</v>
      </c>
      <c r="N22" s="159" t="s">
        <v>506</v>
      </c>
      <c r="O22" s="159" t="s">
        <v>314</v>
      </c>
      <c r="P22" s="159" t="s">
        <v>444</v>
      </c>
      <c r="Q22" s="159" t="s">
        <v>467</v>
      </c>
      <c r="R22" s="159" t="s">
        <v>571</v>
      </c>
    </row>
    <row r="23" spans="1:18" s="2" customFormat="1" ht="134.25" customHeight="1">
      <c r="A23" s="40" t="s">
        <v>695</v>
      </c>
      <c r="B23" s="40" t="s">
        <v>443</v>
      </c>
      <c r="C23" s="59" t="s">
        <v>484</v>
      </c>
      <c r="D23" s="85">
        <v>46074913</v>
      </c>
      <c r="E23" s="42">
        <v>0</v>
      </c>
      <c r="F23" s="86">
        <v>0</v>
      </c>
      <c r="G23" s="86"/>
      <c r="H23" s="86"/>
      <c r="I23" s="86"/>
      <c r="J23" s="86"/>
      <c r="K23" s="41">
        <v>0</v>
      </c>
      <c r="L23" s="87" t="s">
        <v>427</v>
      </c>
      <c r="M23" s="42" t="s">
        <v>16</v>
      </c>
      <c r="N23" s="42" t="s">
        <v>485</v>
      </c>
      <c r="O23" s="42" t="s">
        <v>238</v>
      </c>
      <c r="P23" s="66" t="s">
        <v>487</v>
      </c>
      <c r="Q23" s="42" t="s">
        <v>486</v>
      </c>
      <c r="R23" s="42"/>
    </row>
    <row r="24" spans="1:18" s="2" customFormat="1" ht="90" customHeight="1">
      <c r="A24" s="40" t="s">
        <v>696</v>
      </c>
      <c r="B24" s="105">
        <v>40182</v>
      </c>
      <c r="C24" s="93" t="s">
        <v>477</v>
      </c>
      <c r="D24" s="98">
        <v>17917125</v>
      </c>
      <c r="E24" s="98">
        <v>17917125</v>
      </c>
      <c r="F24" s="101">
        <v>648232</v>
      </c>
      <c r="G24" s="101"/>
      <c r="H24" s="101"/>
      <c r="I24" s="101"/>
      <c r="J24" s="101"/>
      <c r="K24" s="106">
        <f t="shared" si="0"/>
        <v>0.9650837848149109</v>
      </c>
      <c r="L24" s="93" t="s">
        <v>10</v>
      </c>
      <c r="M24" s="80" t="s">
        <v>9</v>
      </c>
      <c r="N24" s="80" t="s">
        <v>478</v>
      </c>
      <c r="O24" s="80" t="s">
        <v>238</v>
      </c>
      <c r="P24" s="80" t="s">
        <v>479</v>
      </c>
      <c r="Q24" s="80"/>
      <c r="R24" s="106" t="s">
        <v>483</v>
      </c>
    </row>
    <row r="25" spans="1:18" s="2" customFormat="1" ht="32.25" customHeight="1">
      <c r="A25" s="218" t="s">
        <v>185</v>
      </c>
      <c r="B25" s="214"/>
      <c r="C25" s="215"/>
      <c r="D25" s="110">
        <v>2646805502</v>
      </c>
      <c r="E25" s="110">
        <v>1198863622</v>
      </c>
      <c r="F25" s="111">
        <v>259133187</v>
      </c>
      <c r="G25" s="111"/>
      <c r="H25" s="111"/>
      <c r="I25" s="111"/>
      <c r="J25" s="111"/>
      <c r="K25" s="115">
        <f t="shared" si="0"/>
        <v>0.8222676583375156</v>
      </c>
      <c r="L25" s="93"/>
      <c r="M25" s="80"/>
      <c r="N25" s="80"/>
      <c r="O25" s="80"/>
      <c r="P25" s="80"/>
      <c r="Q25" s="80"/>
      <c r="R25" s="106"/>
    </row>
    <row r="26" spans="1:18" s="2" customFormat="1" ht="26.25" customHeight="1">
      <c r="A26" s="251" t="s">
        <v>329</v>
      </c>
      <c r="B26" s="252"/>
      <c r="C26" s="116">
        <v>5</v>
      </c>
      <c r="D26" s="238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7"/>
    </row>
    <row r="27" spans="1:18" s="2" customFormat="1" ht="26.25" customHeight="1">
      <c r="A27" s="193" t="s">
        <v>330</v>
      </c>
      <c r="B27" s="253"/>
      <c r="C27" s="117">
        <v>4</v>
      </c>
      <c r="D27" s="23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200"/>
    </row>
    <row r="28" spans="1:18" s="2" customFormat="1" ht="25.5" customHeight="1">
      <c r="A28" s="193" t="s">
        <v>331</v>
      </c>
      <c r="B28" s="253"/>
      <c r="C28" s="117">
        <v>1</v>
      </c>
      <c r="D28" s="23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200"/>
    </row>
    <row r="29" spans="1:18" s="2" customFormat="1" ht="40.5" customHeight="1">
      <c r="A29" s="193" t="s">
        <v>332</v>
      </c>
      <c r="B29" s="253"/>
      <c r="C29" s="117">
        <v>3</v>
      </c>
      <c r="D29" s="23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200"/>
    </row>
    <row r="30" spans="1:18" s="75" customFormat="1" ht="39.75" customHeight="1">
      <c r="A30" s="216" t="s">
        <v>333</v>
      </c>
      <c r="B30" s="254"/>
      <c r="C30" s="113">
        <v>1</v>
      </c>
      <c r="D30" s="23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200"/>
    </row>
    <row r="31" spans="1:18" s="75" customFormat="1" ht="39.75" customHeight="1">
      <c r="A31" s="205" t="s">
        <v>509</v>
      </c>
      <c r="B31" s="194"/>
      <c r="C31" s="112">
        <f>E25+F25</f>
        <v>1457996809</v>
      </c>
      <c r="D31" s="240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200"/>
    </row>
    <row r="32" spans="1:18" s="75" customFormat="1" ht="39.75" customHeight="1">
      <c r="A32" s="257" t="s">
        <v>510</v>
      </c>
      <c r="B32" s="258"/>
      <c r="C32" s="114">
        <f>E25/C31</f>
        <v>0.8222676583375156</v>
      </c>
      <c r="D32" s="241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4"/>
    </row>
    <row r="33" spans="1:18" s="75" customFormat="1" ht="39.75" customHeight="1">
      <c r="A33" s="232" t="s">
        <v>499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4"/>
    </row>
    <row r="34" spans="1:18" s="75" customFormat="1" ht="72" customHeight="1">
      <c r="A34" s="42" t="s">
        <v>594</v>
      </c>
      <c r="B34" s="147">
        <v>40148</v>
      </c>
      <c r="C34" s="168" t="s">
        <v>482</v>
      </c>
      <c r="D34" s="169">
        <v>150000000</v>
      </c>
      <c r="E34" s="170">
        <v>0</v>
      </c>
      <c r="F34" s="169">
        <v>0</v>
      </c>
      <c r="G34" s="169"/>
      <c r="H34" s="169"/>
      <c r="I34" s="169"/>
      <c r="J34" s="169"/>
      <c r="K34" s="171">
        <v>0</v>
      </c>
      <c r="L34" s="168" t="s">
        <v>10</v>
      </c>
      <c r="M34" s="172" t="s">
        <v>16</v>
      </c>
      <c r="N34" s="172" t="s">
        <v>476</v>
      </c>
      <c r="O34" s="172" t="s">
        <v>314</v>
      </c>
      <c r="P34" s="172" t="s">
        <v>475</v>
      </c>
      <c r="Q34" s="172" t="s">
        <v>494</v>
      </c>
      <c r="R34" s="172"/>
    </row>
    <row r="35" spans="1:18" s="75" customFormat="1" ht="84" customHeight="1">
      <c r="A35" s="42" t="s">
        <v>595</v>
      </c>
      <c r="B35" s="154" t="s">
        <v>436</v>
      </c>
      <c r="C35" s="155" t="s">
        <v>507</v>
      </c>
      <c r="D35" s="156">
        <v>5000000</v>
      </c>
      <c r="E35" s="156">
        <v>4999985</v>
      </c>
      <c r="F35" s="156">
        <v>1250000</v>
      </c>
      <c r="G35" s="156"/>
      <c r="H35" s="156"/>
      <c r="I35" s="156"/>
      <c r="J35" s="156"/>
      <c r="K35" s="158">
        <f>E35/(E35+F35)</f>
        <v>0.799999519998848</v>
      </c>
      <c r="L35" s="155" t="s">
        <v>427</v>
      </c>
      <c r="M35" s="159" t="s">
        <v>9</v>
      </c>
      <c r="N35" s="159" t="s">
        <v>447</v>
      </c>
      <c r="O35" s="159" t="s">
        <v>238</v>
      </c>
      <c r="P35" s="159" t="s">
        <v>133</v>
      </c>
      <c r="Q35" s="159">
        <v>2063864409</v>
      </c>
      <c r="R35" s="156" t="s">
        <v>440</v>
      </c>
    </row>
    <row r="36" spans="1:18" s="75" customFormat="1" ht="76.5" customHeight="1">
      <c r="A36" s="42" t="s">
        <v>596</v>
      </c>
      <c r="B36" s="107" t="s">
        <v>436</v>
      </c>
      <c r="C36" s="88" t="s">
        <v>508</v>
      </c>
      <c r="D36" s="108">
        <v>5000000</v>
      </c>
      <c r="E36" s="108">
        <v>5000000</v>
      </c>
      <c r="F36" s="108">
        <v>1250000</v>
      </c>
      <c r="G36" s="108"/>
      <c r="H36" s="108"/>
      <c r="I36" s="108"/>
      <c r="J36" s="108"/>
      <c r="K36" s="118">
        <f>E36/(E36+F36)</f>
        <v>0.8</v>
      </c>
      <c r="L36" s="88" t="s">
        <v>437</v>
      </c>
      <c r="M36" s="109" t="s">
        <v>9</v>
      </c>
      <c r="N36" s="109" t="s">
        <v>438</v>
      </c>
      <c r="O36" s="109" t="s">
        <v>238</v>
      </c>
      <c r="P36" s="109" t="s">
        <v>133</v>
      </c>
      <c r="Q36" s="109">
        <v>2063862531</v>
      </c>
      <c r="R36" s="108" t="s">
        <v>440</v>
      </c>
    </row>
    <row r="37" spans="1:18" s="75" customFormat="1" ht="45.75" customHeight="1">
      <c r="A37" s="42" t="s">
        <v>597</v>
      </c>
      <c r="B37" s="154" t="s">
        <v>439</v>
      </c>
      <c r="C37" s="155" t="s">
        <v>498</v>
      </c>
      <c r="D37" s="156">
        <v>65000000</v>
      </c>
      <c r="E37" s="156">
        <v>63760200</v>
      </c>
      <c r="F37" s="157">
        <v>11251800</v>
      </c>
      <c r="G37" s="157"/>
      <c r="H37" s="157"/>
      <c r="I37" s="157"/>
      <c r="J37" s="157"/>
      <c r="K37" s="158">
        <f>E37/(E37+F37)</f>
        <v>0.85</v>
      </c>
      <c r="L37" s="155" t="s">
        <v>427</v>
      </c>
      <c r="M37" s="159" t="s">
        <v>126</v>
      </c>
      <c r="N37" s="159" t="s">
        <v>445</v>
      </c>
      <c r="O37" s="159" t="s">
        <v>441</v>
      </c>
      <c r="P37" s="159" t="s">
        <v>435</v>
      </c>
      <c r="Q37" s="155" t="s">
        <v>453</v>
      </c>
      <c r="R37" s="155"/>
    </row>
    <row r="38" spans="1:18" s="2" customFormat="1" ht="78" customHeight="1">
      <c r="A38" s="42" t="s">
        <v>598</v>
      </c>
      <c r="B38" s="154" t="s">
        <v>430</v>
      </c>
      <c r="C38" s="155" t="s">
        <v>490</v>
      </c>
      <c r="D38" s="156">
        <v>94221002</v>
      </c>
      <c r="E38" s="173">
        <v>93976526</v>
      </c>
      <c r="F38" s="157">
        <v>16627236</v>
      </c>
      <c r="G38" s="157"/>
      <c r="H38" s="157"/>
      <c r="I38" s="157"/>
      <c r="J38" s="157"/>
      <c r="K38" s="158">
        <f>E38/(E38+F38)</f>
        <v>0.8496684407533986</v>
      </c>
      <c r="L38" s="155" t="s">
        <v>427</v>
      </c>
      <c r="M38" s="159" t="s">
        <v>9</v>
      </c>
      <c r="N38" s="159" t="s">
        <v>320</v>
      </c>
      <c r="O38" s="159" t="s">
        <v>488</v>
      </c>
      <c r="P38" s="159" t="s">
        <v>433</v>
      </c>
      <c r="Q38" s="159" t="s">
        <v>489</v>
      </c>
      <c r="R38" s="159"/>
    </row>
    <row r="39" spans="1:18" s="2" customFormat="1" ht="78" customHeight="1">
      <c r="A39" s="42" t="s">
        <v>599</v>
      </c>
      <c r="B39" s="154" t="s">
        <v>454</v>
      </c>
      <c r="C39" s="155" t="s">
        <v>455</v>
      </c>
      <c r="D39" s="156">
        <v>972977000</v>
      </c>
      <c r="E39" s="156">
        <v>972977000</v>
      </c>
      <c r="F39" s="157">
        <v>177996000</v>
      </c>
      <c r="G39" s="157"/>
      <c r="H39" s="157"/>
      <c r="I39" s="157"/>
      <c r="J39" s="157"/>
      <c r="K39" s="158">
        <f>E39/(E39+F39)</f>
        <v>0.8453517154616138</v>
      </c>
      <c r="L39" s="155" t="s">
        <v>427</v>
      </c>
      <c r="M39" s="159" t="s">
        <v>9</v>
      </c>
      <c r="N39" s="159" t="s">
        <v>456</v>
      </c>
      <c r="O39" s="159" t="s">
        <v>242</v>
      </c>
      <c r="P39" s="159" t="s">
        <v>457</v>
      </c>
      <c r="Q39" s="159" t="s">
        <v>458</v>
      </c>
      <c r="R39" s="159"/>
    </row>
    <row r="40" spans="1:18" s="2" customFormat="1" ht="78" customHeight="1">
      <c r="A40" s="42" t="s">
        <v>600</v>
      </c>
      <c r="B40" s="174" t="s">
        <v>473</v>
      </c>
      <c r="C40" s="175" t="s">
        <v>480</v>
      </c>
      <c r="D40" s="176">
        <v>300000000</v>
      </c>
      <c r="E40" s="176">
        <v>296327579</v>
      </c>
      <c r="F40" s="177">
        <v>54851110</v>
      </c>
      <c r="G40" s="177"/>
      <c r="H40" s="177"/>
      <c r="I40" s="177"/>
      <c r="J40" s="177"/>
      <c r="K40" s="178">
        <v>0.85</v>
      </c>
      <c r="L40" s="175" t="s">
        <v>10</v>
      </c>
      <c r="M40" s="179" t="s">
        <v>9</v>
      </c>
      <c r="N40" s="179" t="s">
        <v>474</v>
      </c>
      <c r="O40" s="179" t="s">
        <v>239</v>
      </c>
      <c r="P40" s="179" t="s">
        <v>475</v>
      </c>
      <c r="Q40" s="179" t="s">
        <v>481</v>
      </c>
      <c r="R40" s="179"/>
    </row>
    <row r="41" spans="1:18" s="2" customFormat="1" ht="78" customHeight="1">
      <c r="A41" s="42" t="s">
        <v>601</v>
      </c>
      <c r="B41" s="90" t="s">
        <v>469</v>
      </c>
      <c r="C41" s="91" t="s">
        <v>470</v>
      </c>
      <c r="D41" s="97">
        <v>13390396</v>
      </c>
      <c r="E41" s="97">
        <v>0</v>
      </c>
      <c r="F41" s="100">
        <v>0</v>
      </c>
      <c r="G41" s="100"/>
      <c r="H41" s="100"/>
      <c r="I41" s="100"/>
      <c r="J41" s="100"/>
      <c r="K41" s="119">
        <v>0</v>
      </c>
      <c r="L41" s="91" t="s">
        <v>10</v>
      </c>
      <c r="M41" s="79" t="s">
        <v>16</v>
      </c>
      <c r="N41" s="79" t="s">
        <v>471</v>
      </c>
      <c r="O41" s="79" t="s">
        <v>238</v>
      </c>
      <c r="P41" s="79" t="s">
        <v>472</v>
      </c>
      <c r="Q41" s="79"/>
      <c r="R41" s="79"/>
    </row>
    <row r="42" spans="1:18" s="2" customFormat="1" ht="49.5" customHeight="1">
      <c r="A42" s="42" t="s">
        <v>602</v>
      </c>
      <c r="B42" s="7" t="s">
        <v>426</v>
      </c>
      <c r="C42" s="25" t="s">
        <v>491</v>
      </c>
      <c r="D42" s="28">
        <v>9323027</v>
      </c>
      <c r="E42" s="102">
        <v>0</v>
      </c>
      <c r="F42" s="28">
        <v>0</v>
      </c>
      <c r="G42" s="28"/>
      <c r="H42" s="28"/>
      <c r="I42" s="28"/>
      <c r="J42" s="28"/>
      <c r="K42" s="74">
        <v>0</v>
      </c>
      <c r="L42" s="25" t="s">
        <v>427</v>
      </c>
      <c r="M42" s="66" t="s">
        <v>16</v>
      </c>
      <c r="N42" s="12" t="s">
        <v>320</v>
      </c>
      <c r="O42" s="66" t="s">
        <v>238</v>
      </c>
      <c r="P42" s="12" t="s">
        <v>428</v>
      </c>
      <c r="Q42" s="12" t="s">
        <v>459</v>
      </c>
      <c r="R42" s="12"/>
    </row>
    <row r="43" spans="1:18" s="2" customFormat="1" ht="61.5" customHeight="1">
      <c r="A43" s="42" t="s">
        <v>603</v>
      </c>
      <c r="B43" s="5" t="s">
        <v>426</v>
      </c>
      <c r="C43" s="19" t="s">
        <v>451</v>
      </c>
      <c r="D43" s="26">
        <v>7824782</v>
      </c>
      <c r="E43" s="103">
        <v>7824782</v>
      </c>
      <c r="F43" s="26">
        <v>7824782</v>
      </c>
      <c r="G43" s="26"/>
      <c r="H43" s="26"/>
      <c r="I43" s="26"/>
      <c r="J43" s="26"/>
      <c r="K43" s="20">
        <f aca="true" t="shared" si="1" ref="K43:K48">E43/(E43+F43)</f>
        <v>0.5</v>
      </c>
      <c r="L43" s="19" t="s">
        <v>427</v>
      </c>
      <c r="M43" s="62" t="s">
        <v>9</v>
      </c>
      <c r="N43" s="13" t="s">
        <v>320</v>
      </c>
      <c r="O43" s="62" t="s">
        <v>238</v>
      </c>
      <c r="P43" s="13" t="s">
        <v>428</v>
      </c>
      <c r="Q43" s="13" t="s">
        <v>460</v>
      </c>
      <c r="R43" s="13"/>
    </row>
    <row r="44" spans="1:18" s="2" customFormat="1" ht="52.5" customHeight="1">
      <c r="A44" s="42" t="s">
        <v>604</v>
      </c>
      <c r="B44" s="5" t="s">
        <v>426</v>
      </c>
      <c r="C44" s="46" t="s">
        <v>452</v>
      </c>
      <c r="D44" s="26">
        <v>9689288</v>
      </c>
      <c r="E44" s="103">
        <v>9689288</v>
      </c>
      <c r="F44" s="26">
        <v>9689288</v>
      </c>
      <c r="G44" s="26"/>
      <c r="H44" s="26"/>
      <c r="I44" s="26"/>
      <c r="J44" s="26"/>
      <c r="K44" s="20">
        <f t="shared" si="1"/>
        <v>0.5</v>
      </c>
      <c r="L44" s="19" t="s">
        <v>427</v>
      </c>
      <c r="M44" s="62" t="s">
        <v>126</v>
      </c>
      <c r="N44" s="13" t="s">
        <v>320</v>
      </c>
      <c r="O44" s="62" t="s">
        <v>238</v>
      </c>
      <c r="P44" s="13" t="s">
        <v>428</v>
      </c>
      <c r="Q44" s="44" t="s">
        <v>461</v>
      </c>
      <c r="R44" s="44"/>
    </row>
    <row r="45" spans="1:18" s="2" customFormat="1" ht="60.75" customHeight="1">
      <c r="A45" s="42" t="s">
        <v>605</v>
      </c>
      <c r="B45" s="5" t="s">
        <v>426</v>
      </c>
      <c r="C45" s="46" t="s">
        <v>450</v>
      </c>
      <c r="D45" s="26">
        <v>4369892</v>
      </c>
      <c r="E45" s="103">
        <v>4369892</v>
      </c>
      <c r="F45" s="26">
        <v>4369892</v>
      </c>
      <c r="G45" s="26"/>
      <c r="H45" s="26"/>
      <c r="I45" s="26"/>
      <c r="J45" s="26"/>
      <c r="K45" s="20">
        <f t="shared" si="1"/>
        <v>0.5</v>
      </c>
      <c r="L45" s="19" t="s">
        <v>427</v>
      </c>
      <c r="M45" s="62" t="s">
        <v>9</v>
      </c>
      <c r="N45" s="13" t="s">
        <v>320</v>
      </c>
      <c r="O45" s="62" t="s">
        <v>238</v>
      </c>
      <c r="P45" s="13" t="s">
        <v>428</v>
      </c>
      <c r="Q45" s="13" t="s">
        <v>462</v>
      </c>
      <c r="R45" s="13"/>
    </row>
    <row r="46" spans="1:18" s="2" customFormat="1" ht="49.5" customHeight="1">
      <c r="A46" s="42" t="s">
        <v>606</v>
      </c>
      <c r="B46" s="7" t="s">
        <v>426</v>
      </c>
      <c r="C46" s="25" t="s">
        <v>492</v>
      </c>
      <c r="D46" s="28">
        <v>8690988</v>
      </c>
      <c r="E46" s="102">
        <v>0</v>
      </c>
      <c r="F46" s="28">
        <v>0</v>
      </c>
      <c r="G46" s="28"/>
      <c r="H46" s="28"/>
      <c r="I46" s="28"/>
      <c r="J46" s="28"/>
      <c r="K46" s="74">
        <v>0</v>
      </c>
      <c r="L46" s="25" t="s">
        <v>427</v>
      </c>
      <c r="M46" s="66" t="s">
        <v>16</v>
      </c>
      <c r="N46" s="12" t="s">
        <v>320</v>
      </c>
      <c r="O46" s="66" t="s">
        <v>238</v>
      </c>
      <c r="P46" s="12" t="s">
        <v>428</v>
      </c>
      <c r="Q46" s="12" t="s">
        <v>463</v>
      </c>
      <c r="R46" s="12"/>
    </row>
    <row r="47" spans="1:18" s="2" customFormat="1" ht="65.25" customHeight="1">
      <c r="A47" s="42" t="s">
        <v>607</v>
      </c>
      <c r="B47" s="7" t="s">
        <v>426</v>
      </c>
      <c r="C47" s="25" t="s">
        <v>432</v>
      </c>
      <c r="D47" s="28">
        <v>7226686</v>
      </c>
      <c r="E47" s="102">
        <v>0</v>
      </c>
      <c r="F47" s="29">
        <v>0</v>
      </c>
      <c r="G47" s="29"/>
      <c r="H47" s="29"/>
      <c r="I47" s="29"/>
      <c r="J47" s="29"/>
      <c r="K47" s="74">
        <v>0</v>
      </c>
      <c r="L47" s="25" t="s">
        <v>427</v>
      </c>
      <c r="M47" s="66" t="s">
        <v>16</v>
      </c>
      <c r="N47" s="12" t="s">
        <v>434</v>
      </c>
      <c r="O47" s="66" t="s">
        <v>238</v>
      </c>
      <c r="P47" s="12" t="s">
        <v>429</v>
      </c>
      <c r="Q47" s="12" t="s">
        <v>133</v>
      </c>
      <c r="R47" s="12"/>
    </row>
    <row r="48" spans="1:18" s="2" customFormat="1" ht="104.25" customHeight="1">
      <c r="A48" s="42" t="s">
        <v>608</v>
      </c>
      <c r="B48" s="60" t="s">
        <v>424</v>
      </c>
      <c r="C48" s="70" t="s">
        <v>505</v>
      </c>
      <c r="D48" s="96">
        <v>20685364</v>
      </c>
      <c r="E48" s="96">
        <v>16099647</v>
      </c>
      <c r="F48" s="99">
        <v>1788850</v>
      </c>
      <c r="G48" s="99"/>
      <c r="H48" s="99"/>
      <c r="I48" s="99"/>
      <c r="J48" s="99"/>
      <c r="K48" s="104">
        <f t="shared" si="1"/>
        <v>0.8999999832294463</v>
      </c>
      <c r="L48" s="70" t="s">
        <v>12</v>
      </c>
      <c r="M48" s="77" t="s">
        <v>9</v>
      </c>
      <c r="N48" s="77" t="s">
        <v>446</v>
      </c>
      <c r="O48" s="77" t="s">
        <v>238</v>
      </c>
      <c r="P48" s="77" t="s">
        <v>425</v>
      </c>
      <c r="Q48" s="77" t="s">
        <v>431</v>
      </c>
      <c r="R48" s="77"/>
    </row>
    <row r="49" spans="1:18" s="2" customFormat="1" ht="63.75">
      <c r="A49" s="42" t="s">
        <v>609</v>
      </c>
      <c r="B49" s="40" t="s">
        <v>409</v>
      </c>
      <c r="C49" s="59" t="s">
        <v>410</v>
      </c>
      <c r="D49" s="85">
        <v>10000000</v>
      </c>
      <c r="E49" s="85">
        <v>0</v>
      </c>
      <c r="F49" s="85">
        <v>0</v>
      </c>
      <c r="G49" s="85"/>
      <c r="H49" s="85"/>
      <c r="I49" s="85"/>
      <c r="J49" s="85"/>
      <c r="K49" s="120">
        <v>0</v>
      </c>
      <c r="L49" s="87" t="s">
        <v>12</v>
      </c>
      <c r="M49" s="42" t="s">
        <v>16</v>
      </c>
      <c r="N49" s="42" t="s">
        <v>414</v>
      </c>
      <c r="O49" s="42" t="s">
        <v>238</v>
      </c>
      <c r="P49" s="42" t="s">
        <v>133</v>
      </c>
      <c r="Q49" s="42" t="s">
        <v>133</v>
      </c>
      <c r="R49" s="85" t="s">
        <v>412</v>
      </c>
    </row>
    <row r="50" spans="1:18" s="2" customFormat="1" ht="132.75" customHeight="1">
      <c r="A50" s="42" t="s">
        <v>610</v>
      </c>
      <c r="B50" s="40" t="s">
        <v>409</v>
      </c>
      <c r="C50" s="59" t="s">
        <v>411</v>
      </c>
      <c r="D50" s="85">
        <v>9995527</v>
      </c>
      <c r="E50" s="85">
        <v>0</v>
      </c>
      <c r="F50" s="86">
        <v>0</v>
      </c>
      <c r="G50" s="86"/>
      <c r="H50" s="86"/>
      <c r="I50" s="86"/>
      <c r="J50" s="86"/>
      <c r="K50" s="120">
        <v>0</v>
      </c>
      <c r="L50" s="87" t="s">
        <v>12</v>
      </c>
      <c r="M50" s="42" t="s">
        <v>16</v>
      </c>
      <c r="N50" s="42" t="s">
        <v>413</v>
      </c>
      <c r="O50" s="42" t="s">
        <v>238</v>
      </c>
      <c r="P50" s="42" t="s">
        <v>133</v>
      </c>
      <c r="Q50" s="42" t="s">
        <v>133</v>
      </c>
      <c r="R50" s="42"/>
    </row>
    <row r="51" spans="1:18" s="3" customFormat="1" ht="38.25">
      <c r="A51" s="42" t="s">
        <v>611</v>
      </c>
      <c r="B51" s="40" t="s">
        <v>395</v>
      </c>
      <c r="C51" s="59" t="s">
        <v>415</v>
      </c>
      <c r="D51" s="85">
        <v>756475</v>
      </c>
      <c r="E51" s="85">
        <v>0</v>
      </c>
      <c r="F51" s="86">
        <v>0</v>
      </c>
      <c r="G51" s="86"/>
      <c r="H51" s="86"/>
      <c r="I51" s="86"/>
      <c r="J51" s="86"/>
      <c r="K51" s="120">
        <v>0</v>
      </c>
      <c r="L51" s="87" t="s">
        <v>12</v>
      </c>
      <c r="M51" s="42" t="s">
        <v>16</v>
      </c>
      <c r="N51" s="42" t="s">
        <v>393</v>
      </c>
      <c r="O51" s="42" t="s">
        <v>238</v>
      </c>
      <c r="P51" s="42" t="s">
        <v>394</v>
      </c>
      <c r="Q51" s="42" t="s">
        <v>133</v>
      </c>
      <c r="R51" s="85" t="s">
        <v>392</v>
      </c>
    </row>
    <row r="52" spans="1:18" s="3" customFormat="1" ht="49.5" customHeight="1">
      <c r="A52" s="42" t="s">
        <v>612</v>
      </c>
      <c r="B52" s="92" t="s">
        <v>396</v>
      </c>
      <c r="C52" s="93" t="s">
        <v>464</v>
      </c>
      <c r="D52" s="98">
        <v>0</v>
      </c>
      <c r="E52" s="98">
        <v>0</v>
      </c>
      <c r="F52" s="101">
        <v>0</v>
      </c>
      <c r="G52" s="101"/>
      <c r="H52" s="101"/>
      <c r="I52" s="101"/>
      <c r="J52" s="101"/>
      <c r="K52" s="121">
        <v>0</v>
      </c>
      <c r="L52" s="93" t="s">
        <v>10</v>
      </c>
      <c r="M52" s="80" t="s">
        <v>9</v>
      </c>
      <c r="N52" s="80" t="s">
        <v>398</v>
      </c>
      <c r="O52" s="80" t="s">
        <v>238</v>
      </c>
      <c r="P52" s="80" t="s">
        <v>133</v>
      </c>
      <c r="Q52" s="80" t="s">
        <v>133</v>
      </c>
      <c r="R52" s="98" t="s">
        <v>397</v>
      </c>
    </row>
    <row r="53" spans="1:18" s="3" customFormat="1" ht="51">
      <c r="A53" s="42" t="s">
        <v>613</v>
      </c>
      <c r="B53" s="92" t="s">
        <v>468</v>
      </c>
      <c r="C53" s="93" t="s">
        <v>416</v>
      </c>
      <c r="D53" s="98">
        <v>5604527</v>
      </c>
      <c r="E53" s="98">
        <v>5604527</v>
      </c>
      <c r="F53" s="101">
        <v>622663</v>
      </c>
      <c r="G53" s="101"/>
      <c r="H53" s="101"/>
      <c r="I53" s="101"/>
      <c r="J53" s="101"/>
      <c r="K53" s="121">
        <f>E53/(E53+F53)</f>
        <v>0.9000089928201966</v>
      </c>
      <c r="L53" s="93" t="s">
        <v>10</v>
      </c>
      <c r="M53" s="80" t="s">
        <v>9</v>
      </c>
      <c r="N53" s="80" t="s">
        <v>419</v>
      </c>
      <c r="O53" s="80" t="s">
        <v>238</v>
      </c>
      <c r="P53" s="80" t="s">
        <v>417</v>
      </c>
      <c r="Q53" s="80" t="s">
        <v>418</v>
      </c>
      <c r="R53" s="80"/>
    </row>
    <row r="54" spans="1:18" s="3" customFormat="1" ht="33" customHeight="1">
      <c r="A54" s="235" t="s">
        <v>185</v>
      </c>
      <c r="B54" s="214"/>
      <c r="C54" s="215"/>
      <c r="D54" s="110">
        <f>D53+D52+D48+D45+D44+D43+D40+D39+D38+D37+D36+D35+D51+D50+D49+D47+D46+D41+D34</f>
        <v>1690431927</v>
      </c>
      <c r="E54" s="110">
        <f>E53+E52+E51+E50+E49+E48+E47+E46+E45+E44+E43+E42+E41+E40+E39+E38+E37+E35+E34+E36</f>
        <v>1480629426</v>
      </c>
      <c r="F54" s="111">
        <f>F53+F52+F48+F45+F44+F43+F40+F39+F38+F37+F36+F35</f>
        <v>287521621</v>
      </c>
      <c r="G54" s="111"/>
      <c r="H54" s="111"/>
      <c r="I54" s="111"/>
      <c r="J54" s="111"/>
      <c r="K54" s="115">
        <f>E54/(E54+F54)</f>
        <v>0.8373885412743247</v>
      </c>
      <c r="L54" s="261"/>
      <c r="M54" s="262"/>
      <c r="N54" s="262"/>
      <c r="O54" s="262"/>
      <c r="P54" s="262"/>
      <c r="Q54" s="262"/>
      <c r="R54" s="263"/>
    </row>
    <row r="55" spans="1:18" s="3" customFormat="1" ht="26.25" customHeight="1">
      <c r="A55" s="193" t="s">
        <v>329</v>
      </c>
      <c r="B55" s="194"/>
      <c r="C55" s="117">
        <v>20</v>
      </c>
      <c r="D55" s="206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8"/>
    </row>
    <row r="56" spans="1:18" s="3" customFormat="1" ht="26.25" customHeight="1">
      <c r="A56" s="193" t="s">
        <v>330</v>
      </c>
      <c r="B56" s="194"/>
      <c r="C56" s="117">
        <v>20</v>
      </c>
      <c r="D56" s="206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8"/>
    </row>
    <row r="57" spans="1:18" s="3" customFormat="1" ht="26.25" customHeight="1">
      <c r="A57" s="193" t="s">
        <v>331</v>
      </c>
      <c r="B57" s="194"/>
      <c r="C57" s="117">
        <v>0</v>
      </c>
      <c r="D57" s="206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8"/>
    </row>
    <row r="58" spans="1:18" s="3" customFormat="1" ht="39" customHeight="1">
      <c r="A58" s="193" t="s">
        <v>332</v>
      </c>
      <c r="B58" s="194"/>
      <c r="C58" s="117">
        <v>12</v>
      </c>
      <c r="D58" s="206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8"/>
    </row>
    <row r="59" spans="1:18" s="3" customFormat="1" ht="40.5" customHeight="1">
      <c r="A59" s="216" t="s">
        <v>333</v>
      </c>
      <c r="B59" s="217"/>
      <c r="C59" s="117">
        <v>8</v>
      </c>
      <c r="D59" s="206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8"/>
    </row>
    <row r="60" spans="1:18" s="3" customFormat="1" ht="40.5" customHeight="1">
      <c r="A60" s="205" t="s">
        <v>511</v>
      </c>
      <c r="B60" s="194"/>
      <c r="C60" s="112">
        <f>E54+F54</f>
        <v>1768151047</v>
      </c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8"/>
    </row>
    <row r="61" spans="1:18" s="3" customFormat="1" ht="40.5" customHeight="1">
      <c r="A61" s="205" t="s">
        <v>512</v>
      </c>
      <c r="B61" s="194"/>
      <c r="C61" s="122">
        <f>E54/(E54+F54)</f>
        <v>0.8373885412743247</v>
      </c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10"/>
    </row>
    <row r="62" spans="1:18" s="3" customFormat="1" ht="30" customHeight="1">
      <c r="A62" s="232" t="s">
        <v>162</v>
      </c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2"/>
    </row>
    <row r="63" spans="1:18" s="2" customFormat="1" ht="63.75">
      <c r="A63" s="40" t="s">
        <v>614</v>
      </c>
      <c r="B63" s="60" t="s">
        <v>391</v>
      </c>
      <c r="C63" s="70" t="s">
        <v>407</v>
      </c>
      <c r="D63" s="96">
        <v>112733400</v>
      </c>
      <c r="E63" s="96">
        <v>112733400</v>
      </c>
      <c r="F63" s="96">
        <v>0</v>
      </c>
      <c r="G63" s="96"/>
      <c r="H63" s="96"/>
      <c r="I63" s="96"/>
      <c r="J63" s="96"/>
      <c r="K63" s="89">
        <v>1</v>
      </c>
      <c r="L63" s="70" t="s">
        <v>12</v>
      </c>
      <c r="M63" s="77" t="s">
        <v>9</v>
      </c>
      <c r="N63" s="77" t="s">
        <v>405</v>
      </c>
      <c r="O63" s="77" t="s">
        <v>239</v>
      </c>
      <c r="P63" s="77" t="s">
        <v>390</v>
      </c>
      <c r="Q63" s="77" t="s">
        <v>406</v>
      </c>
      <c r="R63" s="77"/>
    </row>
    <row r="64" spans="1:18" s="2" customFormat="1" ht="38.25">
      <c r="A64" s="40" t="s">
        <v>615</v>
      </c>
      <c r="B64" s="67" t="s">
        <v>387</v>
      </c>
      <c r="C64" s="65" t="s">
        <v>389</v>
      </c>
      <c r="D64" s="102">
        <v>0</v>
      </c>
      <c r="E64" s="102">
        <v>0</v>
      </c>
      <c r="F64" s="125">
        <v>0</v>
      </c>
      <c r="G64" s="125"/>
      <c r="H64" s="125"/>
      <c r="I64" s="125"/>
      <c r="J64" s="125"/>
      <c r="K64" s="66">
        <v>0</v>
      </c>
      <c r="L64" s="65" t="s">
        <v>12</v>
      </c>
      <c r="M64" s="66" t="s">
        <v>16</v>
      </c>
      <c r="N64" s="66" t="s">
        <v>388</v>
      </c>
      <c r="O64" s="66" t="s">
        <v>238</v>
      </c>
      <c r="P64" s="66" t="s">
        <v>133</v>
      </c>
      <c r="Q64" s="66" t="s">
        <v>133</v>
      </c>
      <c r="R64" s="66"/>
    </row>
    <row r="65" spans="1:18" s="2" customFormat="1" ht="38.25">
      <c r="A65" s="40" t="s">
        <v>616</v>
      </c>
      <c r="B65" s="60" t="s">
        <v>420</v>
      </c>
      <c r="C65" s="59" t="s">
        <v>421</v>
      </c>
      <c r="D65" s="103">
        <v>8533537</v>
      </c>
      <c r="E65" s="103">
        <v>8533537</v>
      </c>
      <c r="F65" s="126">
        <v>1118739</v>
      </c>
      <c r="G65" s="126"/>
      <c r="H65" s="126"/>
      <c r="I65" s="126"/>
      <c r="J65" s="126"/>
      <c r="K65" s="61">
        <f>E65/(E65+F65)</f>
        <v>0.8840958339773956</v>
      </c>
      <c r="L65" s="59" t="s">
        <v>10</v>
      </c>
      <c r="M65" s="62" t="s">
        <v>9</v>
      </c>
      <c r="N65" s="62" t="s">
        <v>422</v>
      </c>
      <c r="O65" s="62" t="s">
        <v>238</v>
      </c>
      <c r="P65" s="62" t="s">
        <v>423</v>
      </c>
      <c r="Q65" s="62" t="s">
        <v>418</v>
      </c>
      <c r="R65" s="62"/>
    </row>
    <row r="66" spans="1:18" s="14" customFormat="1" ht="51">
      <c r="A66" s="40" t="s">
        <v>617</v>
      </c>
      <c r="B66" s="67" t="s">
        <v>361</v>
      </c>
      <c r="C66" s="73" t="s">
        <v>362</v>
      </c>
      <c r="D66" s="102">
        <v>8832000</v>
      </c>
      <c r="E66" s="102">
        <v>0</v>
      </c>
      <c r="F66" s="125">
        <v>0</v>
      </c>
      <c r="G66" s="125"/>
      <c r="H66" s="125"/>
      <c r="I66" s="125"/>
      <c r="J66" s="125"/>
      <c r="K66" s="68">
        <v>0</v>
      </c>
      <c r="L66" s="65" t="s">
        <v>12</v>
      </c>
      <c r="M66" s="66" t="s">
        <v>385</v>
      </c>
      <c r="N66" s="66" t="s">
        <v>363</v>
      </c>
      <c r="O66" s="66" t="s">
        <v>238</v>
      </c>
      <c r="P66" s="66" t="s">
        <v>364</v>
      </c>
      <c r="Q66" s="66" t="s">
        <v>133</v>
      </c>
      <c r="R66" s="66"/>
    </row>
    <row r="67" spans="1:18" s="2" customFormat="1" ht="89.25">
      <c r="A67" s="40" t="s">
        <v>618</v>
      </c>
      <c r="B67" s="60" t="s">
        <v>334</v>
      </c>
      <c r="C67" s="70" t="s">
        <v>338</v>
      </c>
      <c r="D67" s="103">
        <v>0</v>
      </c>
      <c r="E67" s="103">
        <v>0</v>
      </c>
      <c r="F67" s="126">
        <v>0</v>
      </c>
      <c r="G67" s="126"/>
      <c r="H67" s="126"/>
      <c r="I67" s="126"/>
      <c r="J67" s="126"/>
      <c r="K67" s="62">
        <v>0</v>
      </c>
      <c r="L67" s="59" t="s">
        <v>12</v>
      </c>
      <c r="M67" s="62" t="s">
        <v>404</v>
      </c>
      <c r="N67" s="62" t="s">
        <v>336</v>
      </c>
      <c r="O67" s="62" t="s">
        <v>238</v>
      </c>
      <c r="P67" s="62" t="s">
        <v>133</v>
      </c>
      <c r="Q67" s="62" t="s">
        <v>337</v>
      </c>
      <c r="R67" s="62" t="s">
        <v>335</v>
      </c>
    </row>
    <row r="68" spans="1:18" s="2" customFormat="1" ht="38.25">
      <c r="A68" s="40" t="s">
        <v>619</v>
      </c>
      <c r="B68" s="67" t="s">
        <v>322</v>
      </c>
      <c r="C68" s="65" t="s">
        <v>323</v>
      </c>
      <c r="D68" s="102" t="s">
        <v>324</v>
      </c>
      <c r="E68" s="102">
        <v>0</v>
      </c>
      <c r="F68" s="102">
        <v>0</v>
      </c>
      <c r="G68" s="102"/>
      <c r="H68" s="102"/>
      <c r="I68" s="102"/>
      <c r="J68" s="102"/>
      <c r="K68" s="66">
        <v>0</v>
      </c>
      <c r="L68" s="25" t="s">
        <v>12</v>
      </c>
      <c r="M68" s="66" t="s">
        <v>16</v>
      </c>
      <c r="N68" s="66" t="s">
        <v>325</v>
      </c>
      <c r="O68" s="66" t="s">
        <v>238</v>
      </c>
      <c r="P68" s="66" t="s">
        <v>324</v>
      </c>
      <c r="Q68" s="66"/>
      <c r="R68" s="66"/>
    </row>
    <row r="69" spans="1:18" s="2" customFormat="1" ht="76.5">
      <c r="A69" s="40" t="s">
        <v>620</v>
      </c>
      <c r="B69" s="60" t="s">
        <v>317</v>
      </c>
      <c r="C69" s="70" t="s">
        <v>501</v>
      </c>
      <c r="D69" s="103">
        <v>89897000</v>
      </c>
      <c r="E69" s="103">
        <v>0</v>
      </c>
      <c r="F69" s="126">
        <v>0</v>
      </c>
      <c r="G69" s="126"/>
      <c r="H69" s="126"/>
      <c r="I69" s="126"/>
      <c r="J69" s="126"/>
      <c r="K69" s="61">
        <v>0.9</v>
      </c>
      <c r="L69" s="19" t="s">
        <v>12</v>
      </c>
      <c r="M69" s="62" t="s">
        <v>9</v>
      </c>
      <c r="N69" s="62" t="s">
        <v>320</v>
      </c>
      <c r="O69" s="47" t="s">
        <v>239</v>
      </c>
      <c r="P69" s="62" t="s">
        <v>321</v>
      </c>
      <c r="Q69" s="62" t="s">
        <v>318</v>
      </c>
      <c r="R69" s="62"/>
    </row>
    <row r="70" spans="1:18" s="2" customFormat="1" ht="63.75">
      <c r="A70" s="40" t="s">
        <v>621</v>
      </c>
      <c r="B70" s="60" t="s">
        <v>307</v>
      </c>
      <c r="C70" s="70" t="s">
        <v>360</v>
      </c>
      <c r="D70" s="103">
        <v>645221000</v>
      </c>
      <c r="E70" s="103">
        <v>645221000</v>
      </c>
      <c r="F70" s="126">
        <v>71691312</v>
      </c>
      <c r="G70" s="126"/>
      <c r="H70" s="126"/>
      <c r="I70" s="126"/>
      <c r="J70" s="126"/>
      <c r="K70" s="61">
        <v>0.9</v>
      </c>
      <c r="L70" s="19" t="s">
        <v>12</v>
      </c>
      <c r="M70" s="62" t="s">
        <v>9</v>
      </c>
      <c r="N70" s="62" t="s">
        <v>308</v>
      </c>
      <c r="O70" s="62" t="s">
        <v>249</v>
      </c>
      <c r="P70" s="62" t="s">
        <v>309</v>
      </c>
      <c r="Q70" s="62" t="s">
        <v>310</v>
      </c>
      <c r="R70" s="62"/>
    </row>
    <row r="71" spans="1:18" s="2" customFormat="1" ht="63.75">
      <c r="A71" s="40" t="s">
        <v>622</v>
      </c>
      <c r="B71" s="60" t="s">
        <v>311</v>
      </c>
      <c r="C71" s="70" t="s">
        <v>399</v>
      </c>
      <c r="D71" s="103">
        <v>773688160</v>
      </c>
      <c r="E71" s="103">
        <v>773688160</v>
      </c>
      <c r="F71" s="126">
        <v>85965351</v>
      </c>
      <c r="G71" s="126"/>
      <c r="H71" s="126"/>
      <c r="I71" s="126"/>
      <c r="J71" s="126"/>
      <c r="K71" s="61">
        <v>0.9</v>
      </c>
      <c r="L71" s="19" t="s">
        <v>400</v>
      </c>
      <c r="M71" s="62" t="s">
        <v>9</v>
      </c>
      <c r="N71" s="62" t="s">
        <v>401</v>
      </c>
      <c r="O71" s="62" t="s">
        <v>408</v>
      </c>
      <c r="P71" s="42" t="s">
        <v>402</v>
      </c>
      <c r="Q71" s="42" t="s">
        <v>403</v>
      </c>
      <c r="R71" s="42"/>
    </row>
    <row r="72" spans="1:18" s="2" customFormat="1" ht="38.25">
      <c r="A72" s="40" t="s">
        <v>623</v>
      </c>
      <c r="B72" s="67" t="s">
        <v>311</v>
      </c>
      <c r="C72" s="73" t="s">
        <v>312</v>
      </c>
      <c r="D72" s="102">
        <v>966734375</v>
      </c>
      <c r="E72" s="102">
        <v>0</v>
      </c>
      <c r="F72" s="125">
        <v>0</v>
      </c>
      <c r="G72" s="125"/>
      <c r="H72" s="125"/>
      <c r="I72" s="125"/>
      <c r="J72" s="125"/>
      <c r="K72" s="68">
        <v>0</v>
      </c>
      <c r="L72" s="25" t="s">
        <v>12</v>
      </c>
      <c r="M72" s="66" t="s">
        <v>386</v>
      </c>
      <c r="N72" s="66" t="s">
        <v>313</v>
      </c>
      <c r="O72" s="66" t="s">
        <v>314</v>
      </c>
      <c r="P72" s="66" t="s">
        <v>315</v>
      </c>
      <c r="Q72" s="66" t="s">
        <v>316</v>
      </c>
      <c r="R72" s="66"/>
    </row>
    <row r="73" spans="1:18" s="63" customFormat="1" ht="38.25">
      <c r="A73" s="40" t="s">
        <v>624</v>
      </c>
      <c r="B73" s="58" t="s">
        <v>191</v>
      </c>
      <c r="C73" s="59" t="s">
        <v>194</v>
      </c>
      <c r="D73" s="123">
        <v>4470852</v>
      </c>
      <c r="E73" s="123">
        <v>4470852</v>
      </c>
      <c r="F73" s="126">
        <v>4650594</v>
      </c>
      <c r="G73" s="126"/>
      <c r="H73" s="126"/>
      <c r="I73" s="126"/>
      <c r="J73" s="126"/>
      <c r="K73" s="61">
        <v>0.49</v>
      </c>
      <c r="L73" s="19" t="s">
        <v>12</v>
      </c>
      <c r="M73" s="62" t="s">
        <v>9</v>
      </c>
      <c r="N73" s="62" t="s">
        <v>192</v>
      </c>
      <c r="O73" s="44" t="s">
        <v>238</v>
      </c>
      <c r="P73" s="47" t="s">
        <v>292</v>
      </c>
      <c r="Q73" s="44" t="s">
        <v>266</v>
      </c>
      <c r="R73" s="44"/>
    </row>
    <row r="74" spans="1:18" s="63" customFormat="1" ht="38.25">
      <c r="A74" s="40" t="s">
        <v>625</v>
      </c>
      <c r="B74" s="58" t="s">
        <v>191</v>
      </c>
      <c r="C74" s="59" t="s">
        <v>195</v>
      </c>
      <c r="D74" s="123">
        <v>9287448</v>
      </c>
      <c r="E74" s="123">
        <v>7885553</v>
      </c>
      <c r="F74" s="126">
        <v>9537048</v>
      </c>
      <c r="G74" s="126"/>
      <c r="H74" s="126"/>
      <c r="I74" s="126"/>
      <c r="J74" s="126"/>
      <c r="K74" s="61">
        <v>0.49</v>
      </c>
      <c r="L74" s="19" t="s">
        <v>12</v>
      </c>
      <c r="M74" s="62" t="s">
        <v>9</v>
      </c>
      <c r="N74" s="62" t="s">
        <v>193</v>
      </c>
      <c r="O74" s="44" t="s">
        <v>238</v>
      </c>
      <c r="P74" s="47" t="s">
        <v>292</v>
      </c>
      <c r="Q74" s="44" t="s">
        <v>265</v>
      </c>
      <c r="R74" s="44"/>
    </row>
    <row r="75" spans="1:18" s="63" customFormat="1" ht="63.75">
      <c r="A75" s="40" t="s">
        <v>626</v>
      </c>
      <c r="B75" s="58" t="s">
        <v>191</v>
      </c>
      <c r="C75" s="59" t="s">
        <v>196</v>
      </c>
      <c r="D75" s="123">
        <v>3407350</v>
      </c>
      <c r="E75" s="103">
        <v>3066615</v>
      </c>
      <c r="F75" s="126">
        <v>1460294</v>
      </c>
      <c r="G75" s="126"/>
      <c r="H75" s="126"/>
      <c r="I75" s="126"/>
      <c r="J75" s="126"/>
      <c r="K75" s="61">
        <v>0.7</v>
      </c>
      <c r="L75" s="19" t="s">
        <v>12</v>
      </c>
      <c r="M75" s="62" t="s">
        <v>9</v>
      </c>
      <c r="N75" s="62" t="s">
        <v>197</v>
      </c>
      <c r="O75" s="44" t="s">
        <v>238</v>
      </c>
      <c r="P75" s="47" t="s">
        <v>264</v>
      </c>
      <c r="Q75" s="44" t="s">
        <v>263</v>
      </c>
      <c r="R75" s="44"/>
    </row>
    <row r="76" spans="1:18" s="63" customFormat="1" ht="51">
      <c r="A76" s="40" t="s">
        <v>627</v>
      </c>
      <c r="B76" s="58" t="s">
        <v>191</v>
      </c>
      <c r="C76" s="59" t="s">
        <v>198</v>
      </c>
      <c r="D76" s="123">
        <v>8945886</v>
      </c>
      <c r="E76" s="103">
        <v>8945886</v>
      </c>
      <c r="F76" s="126">
        <v>3833952</v>
      </c>
      <c r="G76" s="126"/>
      <c r="H76" s="126"/>
      <c r="I76" s="126"/>
      <c r="J76" s="126"/>
      <c r="K76" s="61">
        <v>0.7</v>
      </c>
      <c r="L76" s="19" t="s">
        <v>12</v>
      </c>
      <c r="M76" s="62" t="s">
        <v>9</v>
      </c>
      <c r="N76" s="62" t="s">
        <v>199</v>
      </c>
      <c r="O76" s="44" t="s">
        <v>238</v>
      </c>
      <c r="P76" s="47" t="s">
        <v>293</v>
      </c>
      <c r="Q76" s="44" t="s">
        <v>262</v>
      </c>
      <c r="R76" s="44"/>
    </row>
    <row r="77" spans="1:18" s="15" customFormat="1" ht="51">
      <c r="A77" s="40" t="s">
        <v>628</v>
      </c>
      <c r="B77" s="64" t="s">
        <v>191</v>
      </c>
      <c r="C77" s="65" t="s">
        <v>200</v>
      </c>
      <c r="D77" s="124">
        <v>6387402</v>
      </c>
      <c r="E77" s="102">
        <v>0</v>
      </c>
      <c r="F77" s="125">
        <v>0</v>
      </c>
      <c r="G77" s="125"/>
      <c r="H77" s="125"/>
      <c r="I77" s="125"/>
      <c r="J77" s="125"/>
      <c r="K77" s="68">
        <v>0.7</v>
      </c>
      <c r="L77" s="25" t="s">
        <v>12</v>
      </c>
      <c r="M77" s="66" t="s">
        <v>16</v>
      </c>
      <c r="N77" s="66" t="s">
        <v>201</v>
      </c>
      <c r="O77" s="49" t="s">
        <v>238</v>
      </c>
      <c r="P77" s="51" t="s">
        <v>260</v>
      </c>
      <c r="Q77" s="49" t="s">
        <v>261</v>
      </c>
      <c r="R77" s="49"/>
    </row>
    <row r="78" spans="1:18" s="63" customFormat="1" ht="38.25">
      <c r="A78" s="40" t="s">
        <v>629</v>
      </c>
      <c r="B78" s="58" t="s">
        <v>191</v>
      </c>
      <c r="C78" s="59" t="s">
        <v>202</v>
      </c>
      <c r="D78" s="123">
        <v>2820943</v>
      </c>
      <c r="E78" s="123">
        <v>2820943</v>
      </c>
      <c r="F78" s="126">
        <v>1208976</v>
      </c>
      <c r="G78" s="126"/>
      <c r="H78" s="126"/>
      <c r="I78" s="126"/>
      <c r="J78" s="126"/>
      <c r="K78" s="61">
        <v>0.7</v>
      </c>
      <c r="L78" s="19" t="s">
        <v>12</v>
      </c>
      <c r="M78" s="62" t="s">
        <v>9</v>
      </c>
      <c r="N78" s="62" t="s">
        <v>203</v>
      </c>
      <c r="O78" s="44" t="s">
        <v>238</v>
      </c>
      <c r="P78" s="47" t="s">
        <v>252</v>
      </c>
      <c r="Q78" s="44" t="s">
        <v>253</v>
      </c>
      <c r="R78" s="44"/>
    </row>
    <row r="79" spans="1:18" s="63" customFormat="1" ht="38.25">
      <c r="A79" s="40" t="s">
        <v>630</v>
      </c>
      <c r="B79" s="58" t="s">
        <v>191</v>
      </c>
      <c r="C79" s="59" t="s">
        <v>204</v>
      </c>
      <c r="D79" s="123">
        <v>2849668</v>
      </c>
      <c r="E79" s="123">
        <v>2513827</v>
      </c>
      <c r="F79" s="126">
        <v>1221287</v>
      </c>
      <c r="G79" s="126"/>
      <c r="H79" s="126"/>
      <c r="I79" s="126"/>
      <c r="J79" s="126"/>
      <c r="K79" s="61">
        <v>0.7</v>
      </c>
      <c r="L79" s="19" t="s">
        <v>12</v>
      </c>
      <c r="M79" s="62" t="s">
        <v>9</v>
      </c>
      <c r="N79" s="62" t="s">
        <v>205</v>
      </c>
      <c r="O79" s="44" t="s">
        <v>238</v>
      </c>
      <c r="P79" s="47" t="s">
        <v>252</v>
      </c>
      <c r="Q79" s="44" t="s">
        <v>254</v>
      </c>
      <c r="R79" s="44"/>
    </row>
    <row r="80" spans="1:18" s="63" customFormat="1" ht="38.25">
      <c r="A80" s="40" t="s">
        <v>631</v>
      </c>
      <c r="B80" s="58" t="s">
        <v>191</v>
      </c>
      <c r="C80" s="59" t="s">
        <v>206</v>
      </c>
      <c r="D80" s="123">
        <v>1302408</v>
      </c>
      <c r="E80" s="123">
        <v>1302408</v>
      </c>
      <c r="F80" s="126">
        <v>558175</v>
      </c>
      <c r="G80" s="126"/>
      <c r="H80" s="126"/>
      <c r="I80" s="126"/>
      <c r="J80" s="126"/>
      <c r="K80" s="61">
        <v>0.7</v>
      </c>
      <c r="L80" s="19" t="s">
        <v>12</v>
      </c>
      <c r="M80" s="62" t="s">
        <v>9</v>
      </c>
      <c r="N80" s="62" t="s">
        <v>207</v>
      </c>
      <c r="O80" s="44" t="s">
        <v>238</v>
      </c>
      <c r="P80" s="47" t="s">
        <v>252</v>
      </c>
      <c r="Q80" s="44" t="s">
        <v>255</v>
      </c>
      <c r="R80" s="44"/>
    </row>
    <row r="81" spans="1:18" s="15" customFormat="1" ht="38.25">
      <c r="A81" s="40" t="s">
        <v>632</v>
      </c>
      <c r="B81" s="58" t="s">
        <v>191</v>
      </c>
      <c r="C81" s="59" t="s">
        <v>208</v>
      </c>
      <c r="D81" s="123">
        <v>1633869</v>
      </c>
      <c r="E81" s="123">
        <v>1633869</v>
      </c>
      <c r="F81" s="126">
        <v>700230</v>
      </c>
      <c r="G81" s="126"/>
      <c r="H81" s="126"/>
      <c r="I81" s="126"/>
      <c r="J81" s="126"/>
      <c r="K81" s="61">
        <v>0.7</v>
      </c>
      <c r="L81" s="19" t="s">
        <v>12</v>
      </c>
      <c r="M81" s="62" t="s">
        <v>9</v>
      </c>
      <c r="N81" s="62" t="s">
        <v>209</v>
      </c>
      <c r="O81" s="44" t="s">
        <v>238</v>
      </c>
      <c r="P81" s="47" t="s">
        <v>252</v>
      </c>
      <c r="Q81" s="44" t="s">
        <v>256</v>
      </c>
      <c r="R81" s="44"/>
    </row>
    <row r="82" spans="1:18" s="63" customFormat="1" ht="38.25">
      <c r="A82" s="40" t="s">
        <v>633</v>
      </c>
      <c r="B82" s="58" t="s">
        <v>191</v>
      </c>
      <c r="C82" s="59" t="s">
        <v>210</v>
      </c>
      <c r="D82" s="123">
        <v>1125070</v>
      </c>
      <c r="E82" s="123">
        <v>1125070</v>
      </c>
      <c r="F82" s="126">
        <v>482174</v>
      </c>
      <c r="G82" s="126"/>
      <c r="H82" s="126"/>
      <c r="I82" s="126"/>
      <c r="J82" s="126"/>
      <c r="K82" s="61">
        <v>0.7</v>
      </c>
      <c r="L82" s="19" t="s">
        <v>12</v>
      </c>
      <c r="M82" s="62" t="s">
        <v>9</v>
      </c>
      <c r="N82" s="62" t="s">
        <v>211</v>
      </c>
      <c r="O82" s="44" t="s">
        <v>238</v>
      </c>
      <c r="P82" s="47" t="s">
        <v>252</v>
      </c>
      <c r="Q82" s="44" t="s">
        <v>257</v>
      </c>
      <c r="R82" s="44"/>
    </row>
    <row r="83" spans="1:18" s="63" customFormat="1" ht="38.25">
      <c r="A83" s="40" t="s">
        <v>634</v>
      </c>
      <c r="B83" s="58" t="s">
        <v>191</v>
      </c>
      <c r="C83" s="59" t="s">
        <v>212</v>
      </c>
      <c r="D83" s="123">
        <v>9287453</v>
      </c>
      <c r="E83" s="123">
        <v>9287453</v>
      </c>
      <c r="F83" s="126">
        <v>3980338</v>
      </c>
      <c r="G83" s="126"/>
      <c r="H83" s="126"/>
      <c r="I83" s="126"/>
      <c r="J83" s="126"/>
      <c r="K83" s="61">
        <v>0.7</v>
      </c>
      <c r="L83" s="19" t="s">
        <v>12</v>
      </c>
      <c r="M83" s="62" t="s">
        <v>9</v>
      </c>
      <c r="N83" s="62" t="s">
        <v>213</v>
      </c>
      <c r="O83" s="44" t="s">
        <v>238</v>
      </c>
      <c r="P83" s="47" t="s">
        <v>258</v>
      </c>
      <c r="Q83" s="44" t="s">
        <v>259</v>
      </c>
      <c r="R83" s="44"/>
    </row>
    <row r="84" spans="1:18" s="2" customFormat="1" ht="174" customHeight="1">
      <c r="A84" s="40" t="s">
        <v>635</v>
      </c>
      <c r="B84" s="60" t="s">
        <v>175</v>
      </c>
      <c r="C84" s="70" t="s">
        <v>178</v>
      </c>
      <c r="D84" s="123">
        <v>69638326</v>
      </c>
      <c r="E84" s="123">
        <v>69638326</v>
      </c>
      <c r="F84" s="126">
        <v>0</v>
      </c>
      <c r="G84" s="126"/>
      <c r="H84" s="126"/>
      <c r="I84" s="126"/>
      <c r="J84" s="126"/>
      <c r="K84" s="61">
        <v>1</v>
      </c>
      <c r="L84" s="19" t="s">
        <v>12</v>
      </c>
      <c r="M84" s="62" t="s">
        <v>9</v>
      </c>
      <c r="N84" s="62" t="s">
        <v>179</v>
      </c>
      <c r="O84" s="44" t="s">
        <v>240</v>
      </c>
      <c r="P84" s="47" t="s">
        <v>552</v>
      </c>
      <c r="Q84" s="47" t="s">
        <v>267</v>
      </c>
      <c r="R84" s="59" t="s">
        <v>180</v>
      </c>
    </row>
    <row r="85" spans="1:18" s="2" customFormat="1" ht="59.25" customHeight="1">
      <c r="A85" s="40" t="s">
        <v>636</v>
      </c>
      <c r="B85" s="40" t="s">
        <v>182</v>
      </c>
      <c r="C85" s="69" t="s">
        <v>181</v>
      </c>
      <c r="D85" s="85">
        <v>450171637</v>
      </c>
      <c r="E85" s="52">
        <v>0</v>
      </c>
      <c r="F85" s="86">
        <v>0</v>
      </c>
      <c r="G85" s="86"/>
      <c r="H85" s="86"/>
      <c r="I85" s="86"/>
      <c r="J85" s="86"/>
      <c r="K85" s="41">
        <v>0.9</v>
      </c>
      <c r="L85" s="16" t="s">
        <v>12</v>
      </c>
      <c r="M85" s="8" t="s">
        <v>16</v>
      </c>
      <c r="N85" s="42" t="s">
        <v>183</v>
      </c>
      <c r="O85" s="55" t="s">
        <v>241</v>
      </c>
      <c r="P85" s="48" t="s">
        <v>268</v>
      </c>
      <c r="Q85" s="48" t="s">
        <v>269</v>
      </c>
      <c r="R85" s="48"/>
    </row>
    <row r="86" spans="1:18" s="63" customFormat="1" ht="126.75" customHeight="1">
      <c r="A86" s="40" t="s">
        <v>637</v>
      </c>
      <c r="B86" s="5" t="s">
        <v>174</v>
      </c>
      <c r="C86" s="70" t="s">
        <v>515</v>
      </c>
      <c r="D86" s="26">
        <v>14707346</v>
      </c>
      <c r="E86" s="26">
        <v>12256122</v>
      </c>
      <c r="F86" s="26">
        <v>5112654</v>
      </c>
      <c r="G86" s="26"/>
      <c r="H86" s="26"/>
      <c r="I86" s="26"/>
      <c r="J86" s="26"/>
      <c r="K86" s="20">
        <v>0.742</v>
      </c>
      <c r="L86" s="19" t="s">
        <v>12</v>
      </c>
      <c r="M86" s="13" t="s">
        <v>493</v>
      </c>
      <c r="N86" s="47" t="s">
        <v>184</v>
      </c>
      <c r="O86" s="44" t="s">
        <v>242</v>
      </c>
      <c r="P86" s="47" t="s">
        <v>270</v>
      </c>
      <c r="Q86" s="47" t="s">
        <v>271</v>
      </c>
      <c r="R86" s="47"/>
    </row>
    <row r="87" spans="1:18" s="14" customFormat="1" ht="38.25">
      <c r="A87" s="40" t="s">
        <v>697</v>
      </c>
      <c r="B87" s="5" t="s">
        <v>158</v>
      </c>
      <c r="C87" s="19" t="s">
        <v>159</v>
      </c>
      <c r="D87" s="26">
        <v>2080000</v>
      </c>
      <c r="E87" s="27">
        <v>390000</v>
      </c>
      <c r="F87" s="27">
        <v>390000</v>
      </c>
      <c r="G87" s="27"/>
      <c r="H87" s="27"/>
      <c r="I87" s="27"/>
      <c r="J87" s="27"/>
      <c r="K87" s="21">
        <v>0.84</v>
      </c>
      <c r="L87" s="19" t="s">
        <v>12</v>
      </c>
      <c r="M87" s="5" t="s">
        <v>9</v>
      </c>
      <c r="N87" s="47" t="s">
        <v>160</v>
      </c>
      <c r="O87" s="44" t="s">
        <v>238</v>
      </c>
      <c r="P87" s="47" t="s">
        <v>272</v>
      </c>
      <c r="Q87" s="44"/>
      <c r="R87" s="44"/>
    </row>
    <row r="88" spans="1:18" s="14" customFormat="1" ht="51">
      <c r="A88" s="40" t="s">
        <v>698</v>
      </c>
      <c r="B88" s="5" t="s">
        <v>156</v>
      </c>
      <c r="C88" s="70" t="s">
        <v>176</v>
      </c>
      <c r="D88" s="26">
        <v>488749526</v>
      </c>
      <c r="E88" s="26">
        <v>488713526</v>
      </c>
      <c r="F88" s="27">
        <v>54305505</v>
      </c>
      <c r="G88" s="27"/>
      <c r="H88" s="27"/>
      <c r="I88" s="27"/>
      <c r="J88" s="27"/>
      <c r="K88" s="21">
        <v>0.9</v>
      </c>
      <c r="L88" s="19" t="s">
        <v>12</v>
      </c>
      <c r="M88" s="5" t="s">
        <v>9</v>
      </c>
      <c r="N88" s="47" t="s">
        <v>173</v>
      </c>
      <c r="O88" s="47" t="s">
        <v>239</v>
      </c>
      <c r="P88" s="56" t="s">
        <v>273</v>
      </c>
      <c r="Q88" s="47" t="s">
        <v>274</v>
      </c>
      <c r="R88" s="47"/>
    </row>
    <row r="89" spans="1:18" s="14" customFormat="1" ht="76.5">
      <c r="A89" s="40" t="s">
        <v>699</v>
      </c>
      <c r="B89" s="7" t="s">
        <v>156</v>
      </c>
      <c r="C89" s="73" t="s">
        <v>177</v>
      </c>
      <c r="D89" s="28">
        <v>238126421</v>
      </c>
      <c r="E89" s="28">
        <v>0</v>
      </c>
      <c r="F89" s="29">
        <v>0</v>
      </c>
      <c r="G89" s="29"/>
      <c r="H89" s="29"/>
      <c r="I89" s="29"/>
      <c r="J89" s="29"/>
      <c r="K89" s="30">
        <v>0.9</v>
      </c>
      <c r="L89" s="25" t="s">
        <v>12</v>
      </c>
      <c r="M89" s="7" t="s">
        <v>16</v>
      </c>
      <c r="N89" s="51" t="s">
        <v>157</v>
      </c>
      <c r="O89" s="51" t="s">
        <v>249</v>
      </c>
      <c r="P89" s="51" t="s">
        <v>276</v>
      </c>
      <c r="Q89" s="51" t="s">
        <v>275</v>
      </c>
      <c r="R89" s="51"/>
    </row>
    <row r="90" spans="1:18" s="14" customFormat="1" ht="29.25" customHeight="1">
      <c r="A90" s="218" t="s">
        <v>185</v>
      </c>
      <c r="B90" s="214"/>
      <c r="C90" s="219"/>
      <c r="D90" s="127">
        <f>D89+D88+D87+D86+D85+D84+D83+D82+D81+D80+D79+D78+D77+D76+D75+D74+D73+D72+D71+D70+D69+D67+D66+D65+D64+D63</f>
        <v>3920631077</v>
      </c>
      <c r="E90" s="127">
        <f>E89+E88+E87+E86+E85+E84+E83+E82+E81+E80+E79+E78+E77+E76+E75+E74+E73+E72+E71+E70+E69+E68+E67+E66+E65+E64+E63</f>
        <v>2154226547</v>
      </c>
      <c r="F90" s="129">
        <f>F89+F88+F87+F86+F85+F84+F83+F82+F81+F80+F79+F78+F77+F76+F75+F74+F73+F72+F71+F70+F69+F68+F66+F65+F64+F63</f>
        <v>246216629</v>
      </c>
      <c r="G90" s="129"/>
      <c r="H90" s="129"/>
      <c r="I90" s="129"/>
      <c r="J90" s="129"/>
      <c r="K90" s="128">
        <f>E90/(E90+F90)</f>
        <v>0.8974286783950098</v>
      </c>
      <c r="L90" s="25"/>
      <c r="M90" s="7"/>
      <c r="N90" s="51"/>
      <c r="O90" s="51"/>
      <c r="P90" s="51"/>
      <c r="Q90" s="51"/>
      <c r="R90" s="51"/>
    </row>
    <row r="91" spans="1:18" s="14" customFormat="1" ht="25.5" customHeight="1">
      <c r="A91" s="193" t="s">
        <v>329</v>
      </c>
      <c r="B91" s="194"/>
      <c r="C91" s="117">
        <v>27</v>
      </c>
      <c r="D91" s="195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7"/>
    </row>
    <row r="92" spans="1:18" s="14" customFormat="1" ht="25.5" customHeight="1">
      <c r="A92" s="193" t="s">
        <v>330</v>
      </c>
      <c r="B92" s="194"/>
      <c r="C92" s="117">
        <v>27</v>
      </c>
      <c r="D92" s="198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200"/>
    </row>
    <row r="93" spans="1:18" s="14" customFormat="1" ht="25.5" customHeight="1">
      <c r="A93" s="193" t="s">
        <v>331</v>
      </c>
      <c r="B93" s="194"/>
      <c r="C93" s="117">
        <v>0</v>
      </c>
      <c r="D93" s="198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200"/>
    </row>
    <row r="94" spans="1:18" s="14" customFormat="1" ht="23.25" customHeight="1">
      <c r="A94" s="193" t="s">
        <v>332</v>
      </c>
      <c r="B94" s="194"/>
      <c r="C94" s="117">
        <v>20</v>
      </c>
      <c r="D94" s="198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200"/>
    </row>
    <row r="95" spans="1:18" s="14" customFormat="1" ht="25.5" customHeight="1">
      <c r="A95" s="216" t="s">
        <v>333</v>
      </c>
      <c r="B95" s="217"/>
      <c r="C95" s="117">
        <v>7</v>
      </c>
      <c r="D95" s="198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200"/>
    </row>
    <row r="96" spans="1:18" s="14" customFormat="1" ht="25.5" customHeight="1">
      <c r="A96" s="191" t="s">
        <v>513</v>
      </c>
      <c r="B96" s="212"/>
      <c r="C96" s="112">
        <f>E90+F90</f>
        <v>2400443176</v>
      </c>
      <c r="D96" s="201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200"/>
    </row>
    <row r="97" spans="1:18" s="14" customFormat="1" ht="25.5" customHeight="1">
      <c r="A97" s="191" t="s">
        <v>514</v>
      </c>
      <c r="B97" s="212"/>
      <c r="C97" s="122">
        <f>E90/(E90+F90)</f>
        <v>0.8974286783950098</v>
      </c>
      <c r="D97" s="202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4"/>
    </row>
    <row r="98" spans="1:18" s="14" customFormat="1" ht="30" customHeight="1">
      <c r="A98" s="188" t="s">
        <v>187</v>
      </c>
      <c r="B98" s="221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2"/>
    </row>
    <row r="99" spans="1:18" s="14" customFormat="1" ht="41.25" customHeight="1">
      <c r="A99" s="8" t="s">
        <v>700</v>
      </c>
      <c r="B99" s="49" t="s">
        <v>247</v>
      </c>
      <c r="C99" s="50" t="s">
        <v>248</v>
      </c>
      <c r="D99" s="130">
        <v>20126010</v>
      </c>
      <c r="E99" s="130">
        <v>0</v>
      </c>
      <c r="F99" s="130">
        <v>0</v>
      </c>
      <c r="G99" s="130"/>
      <c r="H99" s="130"/>
      <c r="I99" s="130"/>
      <c r="J99" s="130"/>
      <c r="K99" s="133">
        <v>0</v>
      </c>
      <c r="L99" s="50" t="s">
        <v>10</v>
      </c>
      <c r="M99" s="49" t="s">
        <v>16</v>
      </c>
      <c r="N99" s="51" t="s">
        <v>246</v>
      </c>
      <c r="O99" s="49" t="s">
        <v>238</v>
      </c>
      <c r="P99" s="49" t="s">
        <v>133</v>
      </c>
      <c r="Q99" s="49" t="s">
        <v>133</v>
      </c>
      <c r="R99" s="49"/>
    </row>
    <row r="100" spans="1:18" s="2" customFormat="1" ht="76.5">
      <c r="A100" s="8" t="s">
        <v>701</v>
      </c>
      <c r="B100" s="5" t="s">
        <v>149</v>
      </c>
      <c r="C100" s="19" t="s">
        <v>155</v>
      </c>
      <c r="D100" s="26">
        <v>1870000</v>
      </c>
      <c r="E100" s="26">
        <v>1600000</v>
      </c>
      <c r="F100" s="27">
        <v>282150</v>
      </c>
      <c r="G100" s="27"/>
      <c r="H100" s="27"/>
      <c r="I100" s="27"/>
      <c r="J100" s="27"/>
      <c r="K100" s="20">
        <f>E100/(E100+F100)</f>
        <v>0.8500916505060702</v>
      </c>
      <c r="L100" s="19" t="s">
        <v>12</v>
      </c>
      <c r="M100" s="5" t="s">
        <v>9</v>
      </c>
      <c r="N100" s="47" t="s">
        <v>161</v>
      </c>
      <c r="O100" s="44" t="s">
        <v>238</v>
      </c>
      <c r="P100" s="47" t="s">
        <v>278</v>
      </c>
      <c r="Q100" s="47" t="s">
        <v>277</v>
      </c>
      <c r="R100" s="47"/>
    </row>
    <row r="101" spans="1:18" s="14" customFormat="1" ht="38.25">
      <c r="A101" s="8" t="s">
        <v>702</v>
      </c>
      <c r="B101" s="7" t="s">
        <v>149</v>
      </c>
      <c r="C101" s="73" t="s">
        <v>339</v>
      </c>
      <c r="D101" s="28">
        <v>91835796</v>
      </c>
      <c r="E101" s="28">
        <v>0</v>
      </c>
      <c r="F101" s="29">
        <v>0</v>
      </c>
      <c r="G101" s="29"/>
      <c r="H101" s="29"/>
      <c r="I101" s="29"/>
      <c r="J101" s="29"/>
      <c r="K101" s="74">
        <v>0</v>
      </c>
      <c r="L101" s="25" t="s">
        <v>12</v>
      </c>
      <c r="M101" s="7" t="s">
        <v>16</v>
      </c>
      <c r="N101" s="51" t="s">
        <v>214</v>
      </c>
      <c r="O101" s="49" t="s">
        <v>238</v>
      </c>
      <c r="P101" s="51" t="s">
        <v>341</v>
      </c>
      <c r="Q101" s="51" t="s">
        <v>340</v>
      </c>
      <c r="R101" s="51"/>
    </row>
    <row r="102" spans="1:18" s="2" customFormat="1" ht="70.5" customHeight="1">
      <c r="A102" s="8" t="s">
        <v>703</v>
      </c>
      <c r="B102" s="5" t="s">
        <v>150</v>
      </c>
      <c r="C102" s="70" t="s">
        <v>151</v>
      </c>
      <c r="D102" s="26">
        <v>10000000</v>
      </c>
      <c r="E102" s="26">
        <v>10000000</v>
      </c>
      <c r="F102" s="27">
        <v>1813037</v>
      </c>
      <c r="G102" s="27"/>
      <c r="H102" s="27"/>
      <c r="I102" s="27"/>
      <c r="J102" s="27"/>
      <c r="K102" s="20">
        <f>E102/(E102+F102)</f>
        <v>0.8465223633854698</v>
      </c>
      <c r="L102" s="19" t="s">
        <v>12</v>
      </c>
      <c r="M102" s="5" t="s">
        <v>9</v>
      </c>
      <c r="N102" s="47" t="s">
        <v>152</v>
      </c>
      <c r="O102" s="47" t="s">
        <v>239</v>
      </c>
      <c r="P102" s="47" t="s">
        <v>279</v>
      </c>
      <c r="Q102" s="82" t="s">
        <v>280</v>
      </c>
      <c r="R102" s="82"/>
    </row>
    <row r="103" spans="1:18" s="2" customFormat="1" ht="69" customHeight="1">
      <c r="A103" s="8" t="s">
        <v>704</v>
      </c>
      <c r="B103" s="5" t="s">
        <v>150</v>
      </c>
      <c r="C103" s="70" t="s">
        <v>154</v>
      </c>
      <c r="D103" s="26">
        <v>22339000</v>
      </c>
      <c r="E103" s="26">
        <v>22339000</v>
      </c>
      <c r="F103" s="27">
        <v>2482695</v>
      </c>
      <c r="G103" s="27"/>
      <c r="H103" s="27"/>
      <c r="I103" s="27"/>
      <c r="J103" s="27"/>
      <c r="K103" s="20">
        <f>E103/(E103+F103)</f>
        <v>0.8999788290042239</v>
      </c>
      <c r="L103" s="19" t="s">
        <v>12</v>
      </c>
      <c r="M103" s="5" t="s">
        <v>9</v>
      </c>
      <c r="N103" s="47" t="s">
        <v>153</v>
      </c>
      <c r="O103" s="47" t="s">
        <v>239</v>
      </c>
      <c r="P103" s="47" t="s">
        <v>281</v>
      </c>
      <c r="Q103" s="47" t="s">
        <v>282</v>
      </c>
      <c r="R103" s="47"/>
    </row>
    <row r="104" spans="1:18" s="2" customFormat="1" ht="51">
      <c r="A104" s="8" t="s">
        <v>705</v>
      </c>
      <c r="B104" s="5" t="s">
        <v>148</v>
      </c>
      <c r="C104" s="19" t="s">
        <v>371</v>
      </c>
      <c r="D104" s="26">
        <v>0</v>
      </c>
      <c r="E104" s="26">
        <v>0</v>
      </c>
      <c r="F104" s="27">
        <v>0</v>
      </c>
      <c r="G104" s="27"/>
      <c r="H104" s="27"/>
      <c r="I104" s="27"/>
      <c r="J104" s="27"/>
      <c r="K104" s="20">
        <v>0</v>
      </c>
      <c r="L104" s="19" t="s">
        <v>10</v>
      </c>
      <c r="M104" s="5" t="s">
        <v>9</v>
      </c>
      <c r="N104" s="47" t="s">
        <v>170</v>
      </c>
      <c r="O104" s="44" t="s">
        <v>238</v>
      </c>
      <c r="P104" s="47" t="s">
        <v>283</v>
      </c>
      <c r="Q104" s="47" t="s">
        <v>284</v>
      </c>
      <c r="R104" s="47" t="s">
        <v>516</v>
      </c>
    </row>
    <row r="105" spans="1:18" s="15" customFormat="1" ht="54">
      <c r="A105" s="8" t="s">
        <v>706</v>
      </c>
      <c r="B105" s="22" t="s">
        <v>140</v>
      </c>
      <c r="C105" s="23" t="s">
        <v>139</v>
      </c>
      <c r="D105" s="131">
        <v>703800000</v>
      </c>
      <c r="E105" s="131">
        <v>0</v>
      </c>
      <c r="F105" s="132">
        <v>0</v>
      </c>
      <c r="G105" s="132"/>
      <c r="H105" s="132"/>
      <c r="I105" s="132"/>
      <c r="J105" s="132"/>
      <c r="K105" s="134">
        <v>0</v>
      </c>
      <c r="L105" s="23" t="s">
        <v>12</v>
      </c>
      <c r="M105" s="24" t="s">
        <v>16</v>
      </c>
      <c r="N105" s="43" t="s">
        <v>172</v>
      </c>
      <c r="O105" s="49" t="s">
        <v>238</v>
      </c>
      <c r="P105" s="49" t="s">
        <v>133</v>
      </c>
      <c r="Q105" s="49">
        <v>512</v>
      </c>
      <c r="R105" s="51" t="s">
        <v>517</v>
      </c>
    </row>
    <row r="106" spans="1:18" s="2" customFormat="1" ht="38.25">
      <c r="A106" s="8" t="s">
        <v>707</v>
      </c>
      <c r="B106" s="5" t="s">
        <v>137</v>
      </c>
      <c r="C106" s="19" t="s">
        <v>138</v>
      </c>
      <c r="D106" s="26">
        <v>1829000</v>
      </c>
      <c r="E106" s="26">
        <v>1829000</v>
      </c>
      <c r="F106" s="27">
        <v>1831000</v>
      </c>
      <c r="G106" s="27"/>
      <c r="H106" s="27"/>
      <c r="I106" s="27"/>
      <c r="J106" s="27"/>
      <c r="K106" s="20">
        <f>E106/(E106+F106)</f>
        <v>0.4997267759562842</v>
      </c>
      <c r="L106" s="19" t="s">
        <v>12</v>
      </c>
      <c r="M106" s="5" t="s">
        <v>9</v>
      </c>
      <c r="N106" s="47" t="s">
        <v>141</v>
      </c>
      <c r="O106" s="44" t="s">
        <v>238</v>
      </c>
      <c r="P106" s="47" t="s">
        <v>285</v>
      </c>
      <c r="Q106" s="47" t="s">
        <v>286</v>
      </c>
      <c r="R106" s="47"/>
    </row>
    <row r="107" spans="1:18" s="2" customFormat="1" ht="63.75">
      <c r="A107" s="8" t="s">
        <v>708</v>
      </c>
      <c r="B107" s="7" t="s">
        <v>326</v>
      </c>
      <c r="C107" s="25" t="s">
        <v>327</v>
      </c>
      <c r="D107" s="28">
        <v>0</v>
      </c>
      <c r="E107" s="28">
        <v>0</v>
      </c>
      <c r="F107" s="29">
        <v>0</v>
      </c>
      <c r="G107" s="29"/>
      <c r="H107" s="29"/>
      <c r="I107" s="29"/>
      <c r="J107" s="29"/>
      <c r="K107" s="74">
        <v>0</v>
      </c>
      <c r="L107" s="25" t="s">
        <v>12</v>
      </c>
      <c r="M107" s="7" t="s">
        <v>16</v>
      </c>
      <c r="N107" s="51" t="s">
        <v>328</v>
      </c>
      <c r="O107" s="49" t="s">
        <v>238</v>
      </c>
      <c r="P107" s="51" t="s">
        <v>133</v>
      </c>
      <c r="Q107" s="51" t="s">
        <v>133</v>
      </c>
      <c r="R107" s="51"/>
    </row>
    <row r="108" spans="1:18" s="2" customFormat="1" ht="56.25" customHeight="1">
      <c r="A108" s="8" t="s">
        <v>709</v>
      </c>
      <c r="B108" s="5" t="s">
        <v>136</v>
      </c>
      <c r="C108" s="19" t="s">
        <v>369</v>
      </c>
      <c r="D108" s="26">
        <v>5580960</v>
      </c>
      <c r="E108" s="26">
        <v>5580960</v>
      </c>
      <c r="F108" s="27">
        <v>10005038</v>
      </c>
      <c r="G108" s="27"/>
      <c r="H108" s="27"/>
      <c r="I108" s="27"/>
      <c r="J108" s="27"/>
      <c r="K108" s="20">
        <f>E108/(E108+F108)</f>
        <v>0.35807524163675625</v>
      </c>
      <c r="L108" s="19" t="s">
        <v>12</v>
      </c>
      <c r="M108" s="5" t="s">
        <v>142</v>
      </c>
      <c r="N108" s="47" t="s">
        <v>143</v>
      </c>
      <c r="O108" s="44" t="s">
        <v>238</v>
      </c>
      <c r="P108" s="47" t="s">
        <v>287</v>
      </c>
      <c r="Q108" s="44" t="s">
        <v>294</v>
      </c>
      <c r="R108" s="44"/>
    </row>
    <row r="109" spans="1:18" s="15" customFormat="1" ht="38.25">
      <c r="A109" s="8" t="s">
        <v>710</v>
      </c>
      <c r="B109" s="7" t="s">
        <v>136</v>
      </c>
      <c r="C109" s="25" t="s">
        <v>368</v>
      </c>
      <c r="D109" s="28">
        <v>6234480</v>
      </c>
      <c r="E109" s="28">
        <v>0</v>
      </c>
      <c r="F109" s="29">
        <v>0</v>
      </c>
      <c r="G109" s="29"/>
      <c r="H109" s="29"/>
      <c r="I109" s="29"/>
      <c r="J109" s="29"/>
      <c r="K109" s="74">
        <v>0</v>
      </c>
      <c r="L109" s="25" t="s">
        <v>12</v>
      </c>
      <c r="M109" s="7" t="s">
        <v>16</v>
      </c>
      <c r="N109" s="51" t="s">
        <v>146</v>
      </c>
      <c r="O109" s="49" t="s">
        <v>238</v>
      </c>
      <c r="P109" s="51" t="s">
        <v>287</v>
      </c>
      <c r="Q109" s="49" t="s">
        <v>133</v>
      </c>
      <c r="R109" s="49"/>
    </row>
    <row r="110" spans="1:18" s="15" customFormat="1" ht="38.25">
      <c r="A110" s="8" t="s">
        <v>711</v>
      </c>
      <c r="B110" s="7" t="s">
        <v>136</v>
      </c>
      <c r="C110" s="25" t="s">
        <v>367</v>
      </c>
      <c r="D110" s="28">
        <v>3068040</v>
      </c>
      <c r="E110" s="28">
        <v>0</v>
      </c>
      <c r="F110" s="29">
        <v>0</v>
      </c>
      <c r="G110" s="29"/>
      <c r="H110" s="29"/>
      <c r="I110" s="29"/>
      <c r="J110" s="29"/>
      <c r="K110" s="74">
        <v>0</v>
      </c>
      <c r="L110" s="25" t="s">
        <v>12</v>
      </c>
      <c r="M110" s="7" t="s">
        <v>16</v>
      </c>
      <c r="N110" s="51" t="s">
        <v>147</v>
      </c>
      <c r="O110" s="49" t="s">
        <v>238</v>
      </c>
      <c r="P110" s="51" t="s">
        <v>287</v>
      </c>
      <c r="Q110" s="49" t="s">
        <v>133</v>
      </c>
      <c r="R110" s="49"/>
    </row>
    <row r="111" spans="1:18" s="2" customFormat="1" ht="54.75" customHeight="1">
      <c r="A111" s="8" t="s">
        <v>712</v>
      </c>
      <c r="B111" s="5" t="s">
        <v>136</v>
      </c>
      <c r="C111" s="19" t="s">
        <v>366</v>
      </c>
      <c r="D111" s="26">
        <v>4317720</v>
      </c>
      <c r="E111" s="26">
        <v>4317720</v>
      </c>
      <c r="F111" s="27">
        <v>8642292</v>
      </c>
      <c r="G111" s="27"/>
      <c r="H111" s="27"/>
      <c r="I111" s="27"/>
      <c r="J111" s="27"/>
      <c r="K111" s="20">
        <f>E111/(E111+F111)</f>
        <v>0.3331570989286121</v>
      </c>
      <c r="L111" s="19" t="s">
        <v>12</v>
      </c>
      <c r="M111" s="5" t="s">
        <v>9</v>
      </c>
      <c r="N111" s="47" t="s">
        <v>144</v>
      </c>
      <c r="O111" s="44" t="s">
        <v>238</v>
      </c>
      <c r="P111" s="47" t="s">
        <v>287</v>
      </c>
      <c r="Q111" s="44" t="s">
        <v>295</v>
      </c>
      <c r="R111" s="44"/>
    </row>
    <row r="112" spans="1:18" s="2" customFormat="1" ht="59.25" customHeight="1">
      <c r="A112" s="8" t="s">
        <v>565</v>
      </c>
      <c r="B112" s="5" t="s">
        <v>136</v>
      </c>
      <c r="C112" s="19" t="s">
        <v>365</v>
      </c>
      <c r="D112" s="26">
        <v>3390600</v>
      </c>
      <c r="E112" s="26">
        <v>3390600</v>
      </c>
      <c r="F112" s="27">
        <v>5859356</v>
      </c>
      <c r="G112" s="27"/>
      <c r="H112" s="27"/>
      <c r="I112" s="27"/>
      <c r="J112" s="27"/>
      <c r="K112" s="20">
        <f>E112/(E112+F112)</f>
        <v>0.3665530949552625</v>
      </c>
      <c r="L112" s="19" t="s">
        <v>12</v>
      </c>
      <c r="M112" s="5" t="s">
        <v>9</v>
      </c>
      <c r="N112" s="47" t="s">
        <v>145</v>
      </c>
      <c r="O112" s="44" t="s">
        <v>238</v>
      </c>
      <c r="P112" s="47" t="s">
        <v>287</v>
      </c>
      <c r="Q112" s="44" t="s">
        <v>296</v>
      </c>
      <c r="R112" s="44"/>
    </row>
    <row r="113" spans="1:18" s="2" customFormat="1" ht="38.25">
      <c r="A113" s="8" t="s">
        <v>566</v>
      </c>
      <c r="B113" s="45" t="s">
        <v>244</v>
      </c>
      <c r="C113" s="46" t="s">
        <v>245</v>
      </c>
      <c r="D113" s="53">
        <v>38000000</v>
      </c>
      <c r="E113" s="53">
        <v>38000000</v>
      </c>
      <c r="F113" s="53">
        <v>943490</v>
      </c>
      <c r="G113" s="53"/>
      <c r="H113" s="53"/>
      <c r="I113" s="53"/>
      <c r="J113" s="53"/>
      <c r="K113" s="135">
        <f>E113/(E113+F113)</f>
        <v>0.9757728441903897</v>
      </c>
      <c r="L113" s="46" t="s">
        <v>10</v>
      </c>
      <c r="M113" s="5" t="s">
        <v>9</v>
      </c>
      <c r="N113" s="47" t="s">
        <v>246</v>
      </c>
      <c r="O113" s="44" t="s">
        <v>238</v>
      </c>
      <c r="P113" s="44"/>
      <c r="Q113" s="44" t="s">
        <v>342</v>
      </c>
      <c r="R113" s="44"/>
    </row>
    <row r="114" spans="1:18" s="2" customFormat="1" ht="27.75" customHeight="1">
      <c r="A114" s="218" t="s">
        <v>185</v>
      </c>
      <c r="B114" s="265"/>
      <c r="C114" s="266"/>
      <c r="D114" s="127">
        <f>D113+D112+D111+D110+D109+D108+D107+D106+D105+D104+D103+D102+D101+D100+D99</f>
        <v>912391606</v>
      </c>
      <c r="E114" s="127">
        <f>E113+E112+E111+E110+E109+E108+E107+E106+E105+E104+E103+E102+E101+E100+E99</f>
        <v>87057280</v>
      </c>
      <c r="F114" s="129">
        <f>F113+F112+F111+F110+F109+F108+F107+F106+F105+F104+F103+F102+F101+F100+F99</f>
        <v>31859058</v>
      </c>
      <c r="G114" s="129"/>
      <c r="H114" s="129"/>
      <c r="I114" s="129"/>
      <c r="J114" s="129"/>
      <c r="K114" s="136">
        <f>E114/(E114+F114)</f>
        <v>0.7320884704673634</v>
      </c>
      <c r="L114" s="94"/>
      <c r="M114" s="94"/>
      <c r="N114" s="94"/>
      <c r="O114" s="81"/>
      <c r="P114" s="81"/>
      <c r="Q114" s="81"/>
      <c r="R114" s="81"/>
    </row>
    <row r="115" spans="1:18" s="2" customFormat="1" ht="30" customHeight="1">
      <c r="A115" s="211" t="s">
        <v>329</v>
      </c>
      <c r="B115" s="192"/>
      <c r="C115" s="117">
        <v>15</v>
      </c>
      <c r="D115" s="255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7"/>
    </row>
    <row r="116" spans="1:18" s="2" customFormat="1" ht="27.75" customHeight="1">
      <c r="A116" s="211" t="s">
        <v>330</v>
      </c>
      <c r="B116" s="192"/>
      <c r="C116" s="117">
        <v>15</v>
      </c>
      <c r="D116" s="201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200"/>
    </row>
    <row r="117" spans="1:18" s="2" customFormat="1" ht="30.75" customHeight="1">
      <c r="A117" s="211" t="s">
        <v>331</v>
      </c>
      <c r="B117" s="192"/>
      <c r="C117" s="117">
        <v>0</v>
      </c>
      <c r="D117" s="201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200"/>
    </row>
    <row r="118" spans="1:18" s="2" customFormat="1" ht="42" customHeight="1">
      <c r="A118" s="211" t="s">
        <v>332</v>
      </c>
      <c r="B118" s="192"/>
      <c r="C118" s="117">
        <v>9</v>
      </c>
      <c r="D118" s="201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200"/>
    </row>
    <row r="119" spans="1:18" s="2" customFormat="1" ht="50.25" customHeight="1">
      <c r="A119" s="191" t="s">
        <v>333</v>
      </c>
      <c r="B119" s="192"/>
      <c r="C119" s="117">
        <v>6</v>
      </c>
      <c r="D119" s="201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200"/>
    </row>
    <row r="120" spans="1:18" s="2" customFormat="1" ht="31.5" customHeight="1">
      <c r="A120" s="205" t="s">
        <v>518</v>
      </c>
      <c r="B120" s="194"/>
      <c r="C120" s="112">
        <f>E114+F114</f>
        <v>118916338</v>
      </c>
      <c r="D120" s="201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200"/>
    </row>
    <row r="121" spans="1:18" s="2" customFormat="1" ht="29.25" customHeight="1">
      <c r="A121" s="205" t="s">
        <v>519</v>
      </c>
      <c r="B121" s="194"/>
      <c r="C121" s="122">
        <f>E114/C120</f>
        <v>0.7320884704673634</v>
      </c>
      <c r="D121" s="202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3"/>
      <c r="R121" s="204"/>
    </row>
    <row r="122" spans="1:18" s="2" customFormat="1" ht="30" customHeight="1">
      <c r="A122" s="220" t="s">
        <v>163</v>
      </c>
      <c r="B122" s="221"/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2"/>
    </row>
    <row r="123" spans="1:18" s="2" customFormat="1" ht="96" customHeight="1">
      <c r="A123" s="8" t="s">
        <v>713</v>
      </c>
      <c r="B123" s="13" t="s">
        <v>130</v>
      </c>
      <c r="C123" s="19" t="s">
        <v>131</v>
      </c>
      <c r="D123" s="26">
        <v>0</v>
      </c>
      <c r="E123" s="26">
        <v>0</v>
      </c>
      <c r="F123" s="27">
        <v>0</v>
      </c>
      <c r="G123" s="27"/>
      <c r="H123" s="27"/>
      <c r="I123" s="27"/>
      <c r="J123" s="27"/>
      <c r="K123" s="13" t="s">
        <v>133</v>
      </c>
      <c r="L123" s="19" t="s">
        <v>12</v>
      </c>
      <c r="M123" s="5" t="s">
        <v>9</v>
      </c>
      <c r="N123" s="47" t="s">
        <v>216</v>
      </c>
      <c r="O123" s="44" t="s">
        <v>238</v>
      </c>
      <c r="P123" s="44"/>
      <c r="Q123" s="44"/>
      <c r="R123" s="44"/>
    </row>
    <row r="124" spans="1:18" s="2" customFormat="1" ht="38.25">
      <c r="A124" s="8" t="s">
        <v>714</v>
      </c>
      <c r="B124" s="12" t="s">
        <v>128</v>
      </c>
      <c r="C124" s="25" t="s">
        <v>127</v>
      </c>
      <c r="D124" s="28">
        <v>0</v>
      </c>
      <c r="E124" s="131">
        <v>0</v>
      </c>
      <c r="F124" s="29">
        <v>0</v>
      </c>
      <c r="G124" s="29"/>
      <c r="H124" s="29"/>
      <c r="I124" s="29"/>
      <c r="J124" s="29"/>
      <c r="K124" s="12">
        <v>0</v>
      </c>
      <c r="L124" s="25" t="s">
        <v>129</v>
      </c>
      <c r="M124" s="7" t="s">
        <v>16</v>
      </c>
      <c r="N124" s="51" t="s">
        <v>132</v>
      </c>
      <c r="O124" s="49" t="s">
        <v>238</v>
      </c>
      <c r="P124" s="49"/>
      <c r="Q124" s="49"/>
      <c r="R124" s="49"/>
    </row>
    <row r="125" spans="1:18" s="2" customFormat="1" ht="114.75">
      <c r="A125" s="8" t="s">
        <v>715</v>
      </c>
      <c r="B125" s="5" t="s">
        <v>113</v>
      </c>
      <c r="C125" s="19" t="s">
        <v>114</v>
      </c>
      <c r="D125" s="26">
        <v>1440000</v>
      </c>
      <c r="E125" s="26">
        <v>1440000</v>
      </c>
      <c r="F125" s="27">
        <v>360000</v>
      </c>
      <c r="G125" s="27"/>
      <c r="H125" s="27"/>
      <c r="I125" s="27"/>
      <c r="J125" s="27"/>
      <c r="K125" s="21">
        <v>0.8</v>
      </c>
      <c r="L125" s="19" t="s">
        <v>12</v>
      </c>
      <c r="M125" s="5" t="s">
        <v>126</v>
      </c>
      <c r="N125" s="47" t="s">
        <v>217</v>
      </c>
      <c r="O125" s="44" t="s">
        <v>238</v>
      </c>
      <c r="P125" s="44"/>
      <c r="Q125" s="44"/>
      <c r="R125" s="44"/>
    </row>
    <row r="126" spans="1:18" s="2" customFormat="1" ht="38.25">
      <c r="A126" s="8" t="s">
        <v>716</v>
      </c>
      <c r="B126" s="5" t="s">
        <v>112</v>
      </c>
      <c r="C126" s="19" t="s">
        <v>111</v>
      </c>
      <c r="D126" s="26">
        <v>2040400</v>
      </c>
      <c r="E126" s="26">
        <v>30000</v>
      </c>
      <c r="F126" s="27">
        <v>500000</v>
      </c>
      <c r="G126" s="27"/>
      <c r="H126" s="27"/>
      <c r="I126" s="27"/>
      <c r="J126" s="27"/>
      <c r="K126" s="20">
        <v>0.803</v>
      </c>
      <c r="L126" s="19" t="s">
        <v>12</v>
      </c>
      <c r="M126" s="5" t="s">
        <v>9</v>
      </c>
      <c r="N126" s="47" t="s">
        <v>218</v>
      </c>
      <c r="O126" s="44" t="s">
        <v>238</v>
      </c>
      <c r="P126" s="47" t="s">
        <v>297</v>
      </c>
      <c r="Q126" s="44" t="s">
        <v>298</v>
      </c>
      <c r="R126" s="44"/>
    </row>
    <row r="127" spans="1:18" s="2" customFormat="1" ht="104.25">
      <c r="A127" s="8" t="s">
        <v>717</v>
      </c>
      <c r="B127" s="5" t="s">
        <v>110</v>
      </c>
      <c r="C127" s="19" t="s">
        <v>171</v>
      </c>
      <c r="D127" s="26">
        <v>333333</v>
      </c>
      <c r="E127" s="26">
        <v>333333</v>
      </c>
      <c r="F127" s="27">
        <v>500000</v>
      </c>
      <c r="G127" s="27"/>
      <c r="H127" s="27"/>
      <c r="I127" s="27"/>
      <c r="J127" s="27"/>
      <c r="K127" s="21">
        <v>0.4</v>
      </c>
      <c r="L127" s="19" t="s">
        <v>12</v>
      </c>
      <c r="M127" s="5" t="s">
        <v>9</v>
      </c>
      <c r="N127" s="47" t="s">
        <v>219</v>
      </c>
      <c r="O127" s="44" t="s">
        <v>238</v>
      </c>
      <c r="P127" s="47" t="s">
        <v>299</v>
      </c>
      <c r="Q127" s="44" t="s">
        <v>300</v>
      </c>
      <c r="R127" s="44"/>
    </row>
    <row r="128" spans="1:18" s="2" customFormat="1" ht="76.5">
      <c r="A128" s="8" t="s">
        <v>718</v>
      </c>
      <c r="B128" s="5" t="s">
        <v>107</v>
      </c>
      <c r="C128" s="19" t="s">
        <v>108</v>
      </c>
      <c r="D128" s="26">
        <v>1496000</v>
      </c>
      <c r="E128" s="26">
        <v>570000</v>
      </c>
      <c r="F128" s="27">
        <v>500000</v>
      </c>
      <c r="G128" s="27"/>
      <c r="H128" s="27"/>
      <c r="I128" s="27"/>
      <c r="J128" s="27"/>
      <c r="K128" s="21">
        <v>0.75</v>
      </c>
      <c r="L128" s="19" t="s">
        <v>109</v>
      </c>
      <c r="M128" s="5" t="s">
        <v>134</v>
      </c>
      <c r="N128" s="47" t="s">
        <v>220</v>
      </c>
      <c r="O128" s="44" t="s">
        <v>238</v>
      </c>
      <c r="P128" s="44"/>
      <c r="Q128" s="44"/>
      <c r="R128" s="44"/>
    </row>
    <row r="129" spans="1:18" s="2" customFormat="1" ht="51">
      <c r="A129" s="8" t="s">
        <v>719</v>
      </c>
      <c r="B129" s="7" t="s">
        <v>105</v>
      </c>
      <c r="C129" s="25" t="s">
        <v>106</v>
      </c>
      <c r="D129" s="28">
        <v>749814</v>
      </c>
      <c r="E129" s="28">
        <v>0</v>
      </c>
      <c r="F129" s="29">
        <v>249938</v>
      </c>
      <c r="G129" s="29"/>
      <c r="H129" s="29"/>
      <c r="I129" s="29"/>
      <c r="J129" s="29"/>
      <c r="K129" s="30">
        <v>0.75</v>
      </c>
      <c r="L129" s="25" t="s">
        <v>12</v>
      </c>
      <c r="M129" s="7" t="s">
        <v>16</v>
      </c>
      <c r="N129" s="47" t="s">
        <v>221</v>
      </c>
      <c r="O129" s="49" t="s">
        <v>238</v>
      </c>
      <c r="P129" s="49"/>
      <c r="Q129" s="49"/>
      <c r="R129" s="49"/>
    </row>
    <row r="130" spans="1:18" s="10" customFormat="1" ht="63.75">
      <c r="A130" s="8" t="s">
        <v>720</v>
      </c>
      <c r="B130" s="5" t="s">
        <v>102</v>
      </c>
      <c r="C130" s="19" t="s">
        <v>104</v>
      </c>
      <c r="D130" s="26">
        <v>9994946</v>
      </c>
      <c r="E130" s="26">
        <v>7000000</v>
      </c>
      <c r="F130" s="27">
        <v>5150314</v>
      </c>
      <c r="G130" s="27"/>
      <c r="H130" s="27"/>
      <c r="I130" s="27"/>
      <c r="J130" s="27"/>
      <c r="K130" s="21">
        <v>0.58</v>
      </c>
      <c r="L130" s="19" t="s">
        <v>12</v>
      </c>
      <c r="M130" s="5" t="s">
        <v>9</v>
      </c>
      <c r="N130" s="47" t="s">
        <v>222</v>
      </c>
      <c r="O130" s="44" t="s">
        <v>238</v>
      </c>
      <c r="P130" s="47" t="s">
        <v>301</v>
      </c>
      <c r="Q130" s="44" t="s">
        <v>302</v>
      </c>
      <c r="R130" s="44"/>
    </row>
    <row r="131" spans="1:18" s="10" customFormat="1" ht="55.5" customHeight="1">
      <c r="A131" s="8" t="s">
        <v>721</v>
      </c>
      <c r="B131" s="5" t="s">
        <v>102</v>
      </c>
      <c r="C131" s="19" t="s">
        <v>103</v>
      </c>
      <c r="D131" s="26">
        <v>963761</v>
      </c>
      <c r="E131" s="26">
        <v>963761</v>
      </c>
      <c r="F131" s="27">
        <v>0</v>
      </c>
      <c r="G131" s="27"/>
      <c r="H131" s="27"/>
      <c r="I131" s="27"/>
      <c r="J131" s="27"/>
      <c r="K131" s="21">
        <v>1</v>
      </c>
      <c r="L131" s="19" t="s">
        <v>12</v>
      </c>
      <c r="M131" s="5" t="s">
        <v>9</v>
      </c>
      <c r="N131" s="47" t="s">
        <v>223</v>
      </c>
      <c r="O131" s="44" t="s">
        <v>238</v>
      </c>
      <c r="P131" s="47" t="s">
        <v>303</v>
      </c>
      <c r="Q131" s="44" t="s">
        <v>304</v>
      </c>
      <c r="R131" s="44"/>
    </row>
    <row r="132" spans="1:18" s="10" customFormat="1" ht="51">
      <c r="A132" s="8" t="s">
        <v>722</v>
      </c>
      <c r="B132" s="5" t="s">
        <v>100</v>
      </c>
      <c r="C132" s="59" t="s">
        <v>101</v>
      </c>
      <c r="D132" s="26">
        <v>752500</v>
      </c>
      <c r="E132" s="26">
        <v>709550</v>
      </c>
      <c r="F132" s="26">
        <v>0</v>
      </c>
      <c r="G132" s="26"/>
      <c r="H132" s="26"/>
      <c r="I132" s="26"/>
      <c r="J132" s="26"/>
      <c r="K132" s="21">
        <v>0.94</v>
      </c>
      <c r="L132" s="19" t="s">
        <v>12</v>
      </c>
      <c r="M132" s="5" t="s">
        <v>126</v>
      </c>
      <c r="N132" s="47" t="s">
        <v>224</v>
      </c>
      <c r="O132" s="44" t="s">
        <v>238</v>
      </c>
      <c r="P132" s="47" t="s">
        <v>288</v>
      </c>
      <c r="Q132" s="47" t="s">
        <v>289</v>
      </c>
      <c r="R132" s="47" t="s">
        <v>520</v>
      </c>
    </row>
    <row r="133" spans="1:18" s="2" customFormat="1" ht="63.75">
      <c r="A133" s="8" t="s">
        <v>723</v>
      </c>
      <c r="B133" s="5" t="s">
        <v>98</v>
      </c>
      <c r="C133" s="70" t="s">
        <v>359</v>
      </c>
      <c r="D133" s="26">
        <v>0</v>
      </c>
      <c r="E133" s="26">
        <v>0</v>
      </c>
      <c r="F133" s="27">
        <v>0</v>
      </c>
      <c r="G133" s="27"/>
      <c r="H133" s="27"/>
      <c r="I133" s="27"/>
      <c r="J133" s="27"/>
      <c r="K133" s="21">
        <v>1</v>
      </c>
      <c r="L133" s="19" t="s">
        <v>12</v>
      </c>
      <c r="M133" s="5" t="s">
        <v>9</v>
      </c>
      <c r="N133" s="47" t="s">
        <v>225</v>
      </c>
      <c r="O133" s="44" t="s">
        <v>238</v>
      </c>
      <c r="P133" s="47" t="s">
        <v>358</v>
      </c>
      <c r="Q133" s="47" t="s">
        <v>357</v>
      </c>
      <c r="R133" s="47"/>
    </row>
    <row r="134" spans="1:18" s="2" customFormat="1" ht="38.25">
      <c r="A134" s="8" t="s">
        <v>647</v>
      </c>
      <c r="B134" s="5" t="s">
        <v>96</v>
      </c>
      <c r="C134" s="19" t="s">
        <v>99</v>
      </c>
      <c r="D134" s="26">
        <v>2183236</v>
      </c>
      <c r="E134" s="26">
        <v>2000000</v>
      </c>
      <c r="F134" s="27">
        <v>935672</v>
      </c>
      <c r="G134" s="27"/>
      <c r="H134" s="27"/>
      <c r="I134" s="27"/>
      <c r="J134" s="27"/>
      <c r="K134" s="21">
        <v>0.7</v>
      </c>
      <c r="L134" s="19" t="s">
        <v>12</v>
      </c>
      <c r="M134" s="5" t="s">
        <v>9</v>
      </c>
      <c r="N134" s="47" t="s">
        <v>226</v>
      </c>
      <c r="O134" s="44" t="s">
        <v>238</v>
      </c>
      <c r="P134" s="47" t="s">
        <v>356</v>
      </c>
      <c r="Q134" s="44"/>
      <c r="R134" s="44"/>
    </row>
    <row r="135" spans="1:18" s="2" customFormat="1" ht="38.25">
      <c r="A135" s="8" t="s">
        <v>648</v>
      </c>
      <c r="B135" s="5" t="s">
        <v>96</v>
      </c>
      <c r="C135" s="19" t="s">
        <v>97</v>
      </c>
      <c r="D135" s="26">
        <v>12836000</v>
      </c>
      <c r="E135" s="26">
        <v>12836000</v>
      </c>
      <c r="F135" s="27">
        <v>17081500</v>
      </c>
      <c r="G135" s="27"/>
      <c r="H135" s="27"/>
      <c r="I135" s="27"/>
      <c r="J135" s="27"/>
      <c r="K135" s="20">
        <v>0.429</v>
      </c>
      <c r="L135" s="19" t="s">
        <v>12</v>
      </c>
      <c r="M135" s="5" t="s">
        <v>9</v>
      </c>
      <c r="N135" s="47" t="s">
        <v>227</v>
      </c>
      <c r="O135" s="44" t="s">
        <v>238</v>
      </c>
      <c r="P135" s="47" t="s">
        <v>305</v>
      </c>
      <c r="Q135" s="44" t="s">
        <v>306</v>
      </c>
      <c r="R135" s="44"/>
    </row>
    <row r="136" spans="1:18" s="2" customFormat="1" ht="22.5" customHeight="1">
      <c r="A136" s="213" t="s">
        <v>185</v>
      </c>
      <c r="B136" s="214"/>
      <c r="C136" s="215"/>
      <c r="D136" s="127">
        <f>D135+D134+D133+D132+D131+D130+D129+D128+D127+D126+D125+D124+D123</f>
        <v>32789990</v>
      </c>
      <c r="E136" s="127">
        <f>E135+E134+E133+E132+E131+E130+E129+E128+E127+E126+E125+E124+E123</f>
        <v>25882644</v>
      </c>
      <c r="F136" s="129">
        <f>F135+F134+F133+F132+F131+F130+F129+F128+F127+F126+F125+F124+F123</f>
        <v>25277424</v>
      </c>
      <c r="G136" s="129"/>
      <c r="H136" s="129"/>
      <c r="I136" s="129"/>
      <c r="J136" s="129"/>
      <c r="K136" s="136">
        <f>E136/(E136+F136)</f>
        <v>0.5059149647729162</v>
      </c>
      <c r="L136" s="19"/>
      <c r="M136" s="5"/>
      <c r="N136" s="47"/>
      <c r="O136" s="44"/>
      <c r="P136" s="47"/>
      <c r="Q136" s="44"/>
      <c r="R136" s="44"/>
    </row>
    <row r="137" spans="1:18" s="2" customFormat="1" ht="25.5" customHeight="1">
      <c r="A137" s="193" t="s">
        <v>329</v>
      </c>
      <c r="B137" s="194"/>
      <c r="C137" s="117">
        <v>13</v>
      </c>
      <c r="D137" s="201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200"/>
    </row>
    <row r="138" spans="1:18" s="2" customFormat="1" ht="25.5" customHeight="1">
      <c r="A138" s="193" t="s">
        <v>330</v>
      </c>
      <c r="B138" s="194"/>
      <c r="C138" s="117">
        <v>13</v>
      </c>
      <c r="D138" s="201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200"/>
    </row>
    <row r="139" spans="1:18" s="2" customFormat="1" ht="25.5" customHeight="1">
      <c r="A139" s="193" t="s">
        <v>331</v>
      </c>
      <c r="B139" s="194"/>
      <c r="C139" s="117">
        <v>0</v>
      </c>
      <c r="D139" s="201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200"/>
    </row>
    <row r="140" spans="1:18" s="2" customFormat="1" ht="41.25" customHeight="1">
      <c r="A140" s="193" t="s">
        <v>332</v>
      </c>
      <c r="B140" s="194"/>
      <c r="C140" s="117">
        <v>11</v>
      </c>
      <c r="D140" s="201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200"/>
    </row>
    <row r="141" spans="1:18" s="2" customFormat="1" ht="41.25" customHeight="1">
      <c r="A141" s="216" t="s">
        <v>333</v>
      </c>
      <c r="B141" s="217"/>
      <c r="C141" s="117">
        <v>2</v>
      </c>
      <c r="D141" s="201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200"/>
    </row>
    <row r="142" spans="1:18" s="2" customFormat="1" ht="25.5" customHeight="1">
      <c r="A142" s="205" t="s">
        <v>518</v>
      </c>
      <c r="B142" s="194"/>
      <c r="C142" s="112">
        <f>E136+F136</f>
        <v>51160068</v>
      </c>
      <c r="D142" s="201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200"/>
    </row>
    <row r="143" spans="1:18" s="2" customFormat="1" ht="25.5" customHeight="1">
      <c r="A143" s="205" t="s">
        <v>521</v>
      </c>
      <c r="B143" s="194"/>
      <c r="C143" s="122">
        <f>E136/C142</f>
        <v>0.5059149647729162</v>
      </c>
      <c r="D143" s="202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  <c r="P143" s="203"/>
      <c r="Q143" s="203"/>
      <c r="R143" s="204"/>
    </row>
    <row r="144" spans="1:18" s="2" customFormat="1" ht="30" customHeight="1">
      <c r="A144" s="220" t="s">
        <v>164</v>
      </c>
      <c r="B144" s="221"/>
      <c r="C144" s="221"/>
      <c r="D144" s="221"/>
      <c r="E144" s="221"/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2"/>
    </row>
    <row r="145" spans="1:18" s="2" customFormat="1" ht="51">
      <c r="A145" s="8" t="s">
        <v>649</v>
      </c>
      <c r="B145" s="8" t="s">
        <v>93</v>
      </c>
      <c r="C145" s="69" t="s">
        <v>95</v>
      </c>
      <c r="D145" s="52">
        <v>70000000</v>
      </c>
      <c r="E145" s="52">
        <v>0</v>
      </c>
      <c r="F145" s="34">
        <v>0</v>
      </c>
      <c r="G145" s="34"/>
      <c r="H145" s="34"/>
      <c r="I145" s="34"/>
      <c r="J145" s="34"/>
      <c r="K145" s="17">
        <v>0</v>
      </c>
      <c r="L145" s="16" t="s">
        <v>10</v>
      </c>
      <c r="M145" s="8" t="s">
        <v>16</v>
      </c>
      <c r="N145" s="48" t="s">
        <v>233</v>
      </c>
      <c r="O145" s="55" t="s">
        <v>238</v>
      </c>
      <c r="P145" s="55"/>
      <c r="Q145" s="55"/>
      <c r="R145" s="55"/>
    </row>
    <row r="146" spans="1:18" s="2" customFormat="1" ht="38.25">
      <c r="A146" s="8" t="s">
        <v>650</v>
      </c>
      <c r="B146" s="5" t="s">
        <v>123</v>
      </c>
      <c r="C146" s="19" t="s">
        <v>94</v>
      </c>
      <c r="D146" s="26">
        <v>13548345</v>
      </c>
      <c r="E146" s="26">
        <v>13548345</v>
      </c>
      <c r="F146" s="27">
        <v>7956965</v>
      </c>
      <c r="G146" s="27"/>
      <c r="H146" s="27"/>
      <c r="I146" s="27"/>
      <c r="J146" s="27"/>
      <c r="K146" s="21">
        <f>E146/(E146+F146)</f>
        <v>0.629999986049957</v>
      </c>
      <c r="L146" s="19" t="s">
        <v>12</v>
      </c>
      <c r="M146" s="5" t="s">
        <v>9</v>
      </c>
      <c r="N146" s="47" t="s">
        <v>124</v>
      </c>
      <c r="O146" s="55" t="s">
        <v>238</v>
      </c>
      <c r="P146" s="55" t="s">
        <v>355</v>
      </c>
      <c r="Q146" s="48" t="s">
        <v>343</v>
      </c>
      <c r="R146" s="48"/>
    </row>
    <row r="147" spans="1:18" s="3" customFormat="1" ht="69" customHeight="1">
      <c r="A147" s="8" t="s">
        <v>651</v>
      </c>
      <c r="B147" s="5" t="s">
        <v>92</v>
      </c>
      <c r="C147" s="19" t="s">
        <v>91</v>
      </c>
      <c r="D147" s="26">
        <v>3267300</v>
      </c>
      <c r="E147" s="26">
        <v>3267300</v>
      </c>
      <c r="F147" s="26">
        <v>5050704</v>
      </c>
      <c r="G147" s="26"/>
      <c r="H147" s="26"/>
      <c r="I147" s="26"/>
      <c r="J147" s="26"/>
      <c r="K147" s="21">
        <f>E147/(E147+F147)</f>
        <v>0.3927985608085786</v>
      </c>
      <c r="L147" s="19" t="s">
        <v>12</v>
      </c>
      <c r="M147" s="5" t="s">
        <v>9</v>
      </c>
      <c r="N147" s="47" t="s">
        <v>228</v>
      </c>
      <c r="O147" s="55" t="s">
        <v>238</v>
      </c>
      <c r="P147" s="48" t="s">
        <v>345</v>
      </c>
      <c r="Q147" s="48" t="s">
        <v>344</v>
      </c>
      <c r="R147" s="48"/>
    </row>
    <row r="148" spans="1:18" s="2" customFormat="1" ht="38.25">
      <c r="A148" s="8" t="s">
        <v>652</v>
      </c>
      <c r="B148" s="5" t="s">
        <v>89</v>
      </c>
      <c r="C148" s="19" t="s">
        <v>90</v>
      </c>
      <c r="D148" s="26">
        <v>1388000</v>
      </c>
      <c r="E148" s="26">
        <v>1388000</v>
      </c>
      <c r="F148" s="27">
        <v>462000</v>
      </c>
      <c r="G148" s="27"/>
      <c r="H148" s="27"/>
      <c r="I148" s="27"/>
      <c r="J148" s="27"/>
      <c r="K148" s="21">
        <f>E148/(E148+F148)</f>
        <v>0.7502702702702703</v>
      </c>
      <c r="L148" s="19" t="s">
        <v>12</v>
      </c>
      <c r="M148" s="5" t="s">
        <v>9</v>
      </c>
      <c r="N148" s="47" t="s">
        <v>229</v>
      </c>
      <c r="O148" s="55" t="s">
        <v>238</v>
      </c>
      <c r="P148" s="48" t="s">
        <v>351</v>
      </c>
      <c r="Q148" s="55" t="s">
        <v>350</v>
      </c>
      <c r="R148" s="55"/>
    </row>
    <row r="149" spans="1:18" s="2" customFormat="1" ht="64.5" customHeight="1">
      <c r="A149" s="8" t="s">
        <v>653</v>
      </c>
      <c r="B149" s="5" t="s">
        <v>88</v>
      </c>
      <c r="C149" s="19" t="s">
        <v>87</v>
      </c>
      <c r="D149" s="26">
        <v>3367136</v>
      </c>
      <c r="E149" s="26">
        <v>3367136</v>
      </c>
      <c r="F149" s="53">
        <v>4900950</v>
      </c>
      <c r="G149" s="53"/>
      <c r="H149" s="53"/>
      <c r="I149" s="53"/>
      <c r="J149" s="53"/>
      <c r="K149" s="21">
        <f>E149/(E149+F149)</f>
        <v>0.407244917384749</v>
      </c>
      <c r="L149" s="19" t="s">
        <v>12</v>
      </c>
      <c r="M149" s="5" t="s">
        <v>9</v>
      </c>
      <c r="N149" s="47" t="s">
        <v>230</v>
      </c>
      <c r="O149" s="55" t="s">
        <v>238</v>
      </c>
      <c r="P149" s="48" t="s">
        <v>347</v>
      </c>
      <c r="Q149" s="48" t="s">
        <v>346</v>
      </c>
      <c r="R149" s="48"/>
    </row>
    <row r="150" spans="1:18" s="6" customFormat="1" ht="51">
      <c r="A150" s="8" t="s">
        <v>654</v>
      </c>
      <c r="B150" s="9" t="s">
        <v>85</v>
      </c>
      <c r="C150" s="70" t="s">
        <v>86</v>
      </c>
      <c r="D150" s="26">
        <v>70000000</v>
      </c>
      <c r="E150" s="26">
        <v>0</v>
      </c>
      <c r="F150" s="27">
        <v>0</v>
      </c>
      <c r="G150" s="27"/>
      <c r="H150" s="27"/>
      <c r="I150" s="27"/>
      <c r="J150" s="27"/>
      <c r="K150" s="21">
        <v>0</v>
      </c>
      <c r="L150" s="19" t="s">
        <v>10</v>
      </c>
      <c r="M150" s="5" t="s">
        <v>9</v>
      </c>
      <c r="N150" s="47" t="s">
        <v>116</v>
      </c>
      <c r="O150" s="55" t="s">
        <v>238</v>
      </c>
      <c r="P150" s="55" t="s">
        <v>133</v>
      </c>
      <c r="Q150" s="48" t="s">
        <v>348</v>
      </c>
      <c r="R150" s="48"/>
    </row>
    <row r="151" spans="1:18" s="1" customFormat="1" ht="38.25">
      <c r="A151" s="8" t="s">
        <v>655</v>
      </c>
      <c r="B151" s="5" t="s">
        <v>79</v>
      </c>
      <c r="C151" s="19" t="s">
        <v>80</v>
      </c>
      <c r="D151" s="26">
        <v>1400000</v>
      </c>
      <c r="E151" s="26">
        <v>1400000</v>
      </c>
      <c r="F151" s="27">
        <v>0</v>
      </c>
      <c r="G151" s="27"/>
      <c r="H151" s="27"/>
      <c r="I151" s="27"/>
      <c r="J151" s="27"/>
      <c r="K151" s="21">
        <f>E151/(E151+F151)</f>
        <v>1</v>
      </c>
      <c r="L151" s="19" t="s">
        <v>10</v>
      </c>
      <c r="M151" s="13" t="s">
        <v>9</v>
      </c>
      <c r="N151" s="47" t="s">
        <v>231</v>
      </c>
      <c r="O151" s="55" t="s">
        <v>238</v>
      </c>
      <c r="P151" s="55"/>
      <c r="Q151" s="55" t="s">
        <v>349</v>
      </c>
      <c r="R151" s="55"/>
    </row>
    <row r="152" spans="1:18" s="4" customFormat="1" ht="38.25">
      <c r="A152" s="8" t="s">
        <v>656</v>
      </c>
      <c r="B152" s="5" t="s">
        <v>77</v>
      </c>
      <c r="C152" s="19" t="s">
        <v>78</v>
      </c>
      <c r="D152" s="26">
        <v>27037500</v>
      </c>
      <c r="E152" s="26">
        <v>17412000</v>
      </c>
      <c r="F152" s="27">
        <v>11587500</v>
      </c>
      <c r="G152" s="27"/>
      <c r="H152" s="27"/>
      <c r="I152" s="27"/>
      <c r="J152" s="27"/>
      <c r="K152" s="21">
        <f>E152/(E152+F152)</f>
        <v>0.6004241452438835</v>
      </c>
      <c r="L152" s="19" t="s">
        <v>12</v>
      </c>
      <c r="M152" s="13" t="s">
        <v>9</v>
      </c>
      <c r="N152" s="47" t="s">
        <v>232</v>
      </c>
      <c r="O152" s="55" t="s">
        <v>238</v>
      </c>
      <c r="P152" s="55"/>
      <c r="Q152" s="55"/>
      <c r="R152" s="55"/>
    </row>
    <row r="153" spans="1:18" s="4" customFormat="1" ht="51">
      <c r="A153" s="8" t="s">
        <v>657</v>
      </c>
      <c r="B153" s="5" t="s">
        <v>75</v>
      </c>
      <c r="C153" s="19" t="s">
        <v>76</v>
      </c>
      <c r="D153" s="26">
        <v>7500000</v>
      </c>
      <c r="E153" s="26">
        <v>6500000</v>
      </c>
      <c r="F153" s="26">
        <v>3500000</v>
      </c>
      <c r="G153" s="26"/>
      <c r="H153" s="26"/>
      <c r="I153" s="26"/>
      <c r="J153" s="26"/>
      <c r="K153" s="21">
        <f>E153/(E153+F153)</f>
        <v>0.65</v>
      </c>
      <c r="L153" s="19" t="s">
        <v>12</v>
      </c>
      <c r="M153" s="13" t="s">
        <v>9</v>
      </c>
      <c r="N153" s="47" t="s">
        <v>125</v>
      </c>
      <c r="O153" s="55" t="s">
        <v>238</v>
      </c>
      <c r="P153" s="48" t="s">
        <v>352</v>
      </c>
      <c r="Q153" s="55"/>
      <c r="R153" s="48" t="s">
        <v>522</v>
      </c>
    </row>
    <row r="154" spans="1:18" s="1" customFormat="1" ht="38.25">
      <c r="A154" s="8" t="s">
        <v>658</v>
      </c>
      <c r="B154" s="8" t="s">
        <v>71</v>
      </c>
      <c r="C154" s="69" t="s">
        <v>72</v>
      </c>
      <c r="D154" s="52">
        <v>50000000</v>
      </c>
      <c r="E154" s="52">
        <v>0</v>
      </c>
      <c r="F154" s="34">
        <v>0</v>
      </c>
      <c r="G154" s="34"/>
      <c r="H154" s="34"/>
      <c r="I154" s="34"/>
      <c r="J154" s="34"/>
      <c r="K154" s="18">
        <v>0</v>
      </c>
      <c r="L154" s="16" t="s">
        <v>12</v>
      </c>
      <c r="M154" s="17" t="s">
        <v>16</v>
      </c>
      <c r="N154" s="48" t="s">
        <v>117</v>
      </c>
      <c r="O154" s="55" t="s">
        <v>238</v>
      </c>
      <c r="P154" s="48" t="s">
        <v>354</v>
      </c>
      <c r="Q154" s="48" t="s">
        <v>353</v>
      </c>
      <c r="R154" s="48"/>
    </row>
    <row r="155" spans="1:18" s="1" customFormat="1" ht="25.5" customHeight="1">
      <c r="A155" s="213" t="s">
        <v>185</v>
      </c>
      <c r="B155" s="214"/>
      <c r="C155" s="215"/>
      <c r="D155" s="127">
        <f>D154+D153+D152+D151+D150+D149+D148+D147+D146</f>
        <v>177508281</v>
      </c>
      <c r="E155" s="127">
        <f>E154+E153+E152+E151+E150+E149+E148+E147+E146+E145</f>
        <v>46882781</v>
      </c>
      <c r="F155" s="129">
        <f>F154+F153+F152+F151+F150+F149+F147+F146</f>
        <v>32996119</v>
      </c>
      <c r="G155" s="129"/>
      <c r="H155" s="129"/>
      <c r="I155" s="129"/>
      <c r="J155" s="129"/>
      <c r="K155" s="136">
        <f>E155/(E155+F155)</f>
        <v>0.5869232175205217</v>
      </c>
      <c r="L155" s="16"/>
      <c r="M155" s="17"/>
      <c r="N155" s="48"/>
      <c r="O155" s="55"/>
      <c r="P155" s="48"/>
      <c r="Q155" s="48"/>
      <c r="R155" s="48"/>
    </row>
    <row r="156" spans="1:18" s="1" customFormat="1" ht="26.25" customHeight="1">
      <c r="A156" s="193" t="s">
        <v>329</v>
      </c>
      <c r="B156" s="194"/>
      <c r="C156" s="117">
        <v>10</v>
      </c>
      <c r="D156" s="259"/>
      <c r="E156" s="196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  <c r="Q156" s="196"/>
      <c r="R156" s="197"/>
    </row>
    <row r="157" spans="1:18" s="1" customFormat="1" ht="26.25" customHeight="1">
      <c r="A157" s="193" t="s">
        <v>330</v>
      </c>
      <c r="B157" s="194"/>
      <c r="C157" s="117">
        <v>10</v>
      </c>
      <c r="D157" s="260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200"/>
    </row>
    <row r="158" spans="1:18" s="1" customFormat="1" ht="25.5" customHeight="1">
      <c r="A158" s="193" t="s">
        <v>331</v>
      </c>
      <c r="B158" s="194"/>
      <c r="C158" s="117">
        <v>0</v>
      </c>
      <c r="D158" s="260"/>
      <c r="E158" s="199"/>
      <c r="F158" s="199"/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200"/>
    </row>
    <row r="159" spans="1:18" s="1" customFormat="1" ht="24.75" customHeight="1">
      <c r="A159" s="193" t="s">
        <v>332</v>
      </c>
      <c r="B159" s="194"/>
      <c r="C159" s="117">
        <v>8</v>
      </c>
      <c r="D159" s="260"/>
      <c r="E159" s="199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200"/>
    </row>
    <row r="160" spans="1:18" s="1" customFormat="1" ht="27.75" customHeight="1">
      <c r="A160" s="216" t="s">
        <v>333</v>
      </c>
      <c r="B160" s="217"/>
      <c r="C160" s="117">
        <v>2</v>
      </c>
      <c r="D160" s="260"/>
      <c r="E160" s="199"/>
      <c r="F160" s="199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200"/>
    </row>
    <row r="161" spans="1:18" s="1" customFormat="1" ht="27.75" customHeight="1">
      <c r="A161" s="205" t="s">
        <v>518</v>
      </c>
      <c r="B161" s="194"/>
      <c r="C161" s="112">
        <f>E155+F155</f>
        <v>79878900</v>
      </c>
      <c r="D161" s="199"/>
      <c r="E161" s="199"/>
      <c r="F161" s="199"/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200"/>
    </row>
    <row r="162" spans="1:18" s="1" customFormat="1" ht="27.75" customHeight="1">
      <c r="A162" s="205" t="s">
        <v>523</v>
      </c>
      <c r="B162" s="194"/>
      <c r="C162" s="122">
        <f>E155/C161</f>
        <v>0.5869232175205217</v>
      </c>
      <c r="D162" s="203"/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04"/>
    </row>
    <row r="163" spans="1:18" s="1" customFormat="1" ht="30" customHeight="1">
      <c r="A163" s="220" t="s">
        <v>165</v>
      </c>
      <c r="B163" s="221"/>
      <c r="C163" s="221"/>
      <c r="D163" s="221"/>
      <c r="E163" s="221"/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2"/>
    </row>
    <row r="164" spans="1:18" ht="38.25">
      <c r="A164" s="8" t="s">
        <v>659</v>
      </c>
      <c r="B164" s="17" t="s">
        <v>4</v>
      </c>
      <c r="C164" s="16" t="s">
        <v>8</v>
      </c>
      <c r="D164" s="34">
        <v>400000</v>
      </c>
      <c r="E164" s="8">
        <v>0</v>
      </c>
      <c r="F164" s="34">
        <v>0</v>
      </c>
      <c r="G164" s="34"/>
      <c r="H164" s="34"/>
      <c r="I164" s="34"/>
      <c r="J164" s="34"/>
      <c r="K164" s="137">
        <v>0</v>
      </c>
      <c r="L164" s="33" t="s">
        <v>10</v>
      </c>
      <c r="M164" s="8" t="s">
        <v>16</v>
      </c>
      <c r="N164" s="44"/>
      <c r="O164" s="55" t="s">
        <v>238</v>
      </c>
      <c r="P164" s="55"/>
      <c r="Q164" s="55"/>
      <c r="R164" s="55"/>
    </row>
    <row r="165" spans="1:18" ht="84" customHeight="1">
      <c r="A165" s="8" t="s">
        <v>660</v>
      </c>
      <c r="B165" s="13" t="s">
        <v>4</v>
      </c>
      <c r="C165" s="71" t="s">
        <v>11</v>
      </c>
      <c r="D165" s="27">
        <v>9000000</v>
      </c>
      <c r="E165" s="27">
        <v>9000000</v>
      </c>
      <c r="F165" s="5">
        <v>0</v>
      </c>
      <c r="G165" s="5"/>
      <c r="H165" s="5"/>
      <c r="I165" s="5"/>
      <c r="J165" s="5"/>
      <c r="K165" s="31">
        <f>E165/(E165+F165)</f>
        <v>1</v>
      </c>
      <c r="L165" s="19" t="s">
        <v>12</v>
      </c>
      <c r="M165" s="13" t="s">
        <v>9</v>
      </c>
      <c r="N165" s="47" t="s">
        <v>234</v>
      </c>
      <c r="O165" s="44" t="s">
        <v>238</v>
      </c>
      <c r="P165" s="44"/>
      <c r="Q165" s="44"/>
      <c r="R165" s="44"/>
    </row>
    <row r="166" spans="1:18" ht="95.25" customHeight="1">
      <c r="A166" s="8" t="s">
        <v>661</v>
      </c>
      <c r="B166" s="13" t="s">
        <v>5</v>
      </c>
      <c r="C166" s="71" t="s">
        <v>13</v>
      </c>
      <c r="D166" s="27">
        <v>105000000</v>
      </c>
      <c r="E166" s="27">
        <v>105000000</v>
      </c>
      <c r="F166" s="27">
        <v>6000000</v>
      </c>
      <c r="G166" s="27"/>
      <c r="H166" s="27"/>
      <c r="I166" s="27"/>
      <c r="J166" s="27"/>
      <c r="K166" s="31">
        <f>E166/(E166+F166)</f>
        <v>0.9459459459459459</v>
      </c>
      <c r="L166" s="19" t="s">
        <v>12</v>
      </c>
      <c r="M166" s="13" t="s">
        <v>9</v>
      </c>
      <c r="N166" s="47" t="s">
        <v>234</v>
      </c>
      <c r="O166" s="44" t="s">
        <v>238</v>
      </c>
      <c r="P166" s="72" t="s">
        <v>383</v>
      </c>
      <c r="Q166" s="47" t="s">
        <v>384</v>
      </c>
      <c r="R166" s="47"/>
    </row>
    <row r="167" spans="1:18" ht="84" customHeight="1">
      <c r="A167" s="8" t="s">
        <v>662</v>
      </c>
      <c r="B167" s="13" t="s">
        <v>6</v>
      </c>
      <c r="C167" s="71" t="s">
        <v>17</v>
      </c>
      <c r="D167" s="27">
        <v>8640000</v>
      </c>
      <c r="E167" s="27">
        <v>8640000</v>
      </c>
      <c r="F167" s="5">
        <v>0</v>
      </c>
      <c r="G167" s="5"/>
      <c r="H167" s="5"/>
      <c r="I167" s="5"/>
      <c r="J167" s="5"/>
      <c r="K167" s="31">
        <f>E167/(E167+F167)</f>
        <v>1</v>
      </c>
      <c r="L167" s="19" t="s">
        <v>12</v>
      </c>
      <c r="M167" s="13" t="s">
        <v>84</v>
      </c>
      <c r="N167" s="47" t="s">
        <v>118</v>
      </c>
      <c r="O167" s="44" t="s">
        <v>238</v>
      </c>
      <c r="P167" s="44"/>
      <c r="Q167" s="44"/>
      <c r="R167" s="44"/>
    </row>
    <row r="168" spans="1:18" ht="88.5" customHeight="1">
      <c r="A168" s="8" t="s">
        <v>663</v>
      </c>
      <c r="B168" s="17" t="s">
        <v>7</v>
      </c>
      <c r="C168" s="76" t="s">
        <v>83</v>
      </c>
      <c r="D168" s="52">
        <v>225600000</v>
      </c>
      <c r="E168" s="8">
        <v>0</v>
      </c>
      <c r="F168" s="52">
        <v>0</v>
      </c>
      <c r="G168" s="52"/>
      <c r="H168" s="52"/>
      <c r="I168" s="52"/>
      <c r="J168" s="52"/>
      <c r="K168" s="137">
        <v>0</v>
      </c>
      <c r="L168" s="16" t="s">
        <v>12</v>
      </c>
      <c r="M168" s="17" t="s">
        <v>16</v>
      </c>
      <c r="N168" s="48" t="s">
        <v>118</v>
      </c>
      <c r="O168" s="55" t="s">
        <v>238</v>
      </c>
      <c r="P168" s="55"/>
      <c r="Q168" s="55"/>
      <c r="R168" s="55"/>
    </row>
    <row r="169" spans="1:18" ht="116.25" customHeight="1">
      <c r="A169" s="8" t="s">
        <v>664</v>
      </c>
      <c r="B169" s="13" t="s">
        <v>18</v>
      </c>
      <c r="C169" s="71" t="s">
        <v>19</v>
      </c>
      <c r="D169" s="26">
        <v>22384733</v>
      </c>
      <c r="E169" s="27">
        <v>0</v>
      </c>
      <c r="F169" s="5">
        <v>0</v>
      </c>
      <c r="G169" s="5"/>
      <c r="H169" s="5"/>
      <c r="I169" s="5"/>
      <c r="J169" s="5"/>
      <c r="K169" s="31">
        <v>0</v>
      </c>
      <c r="L169" s="19" t="s">
        <v>20</v>
      </c>
      <c r="M169" s="13" t="s">
        <v>81</v>
      </c>
      <c r="N169" s="47" t="s">
        <v>119</v>
      </c>
      <c r="O169" s="44" t="s">
        <v>238</v>
      </c>
      <c r="P169" s="44"/>
      <c r="Q169" s="44"/>
      <c r="R169" s="44"/>
    </row>
    <row r="170" spans="1:18" ht="85.5" customHeight="1">
      <c r="A170" s="8" t="s">
        <v>665</v>
      </c>
      <c r="B170" s="13" t="s">
        <v>21</v>
      </c>
      <c r="C170" s="32" t="s">
        <v>22</v>
      </c>
      <c r="D170" s="27">
        <v>3000000</v>
      </c>
      <c r="E170" s="27">
        <v>3000000</v>
      </c>
      <c r="F170" s="27">
        <v>0</v>
      </c>
      <c r="G170" s="27"/>
      <c r="H170" s="27"/>
      <c r="I170" s="27"/>
      <c r="J170" s="27"/>
      <c r="K170" s="31">
        <f aca="true" t="shared" si="2" ref="K170:K176">E170/(E170+F170)</f>
        <v>1</v>
      </c>
      <c r="L170" s="19" t="s">
        <v>12</v>
      </c>
      <c r="M170" s="13" t="s">
        <v>9</v>
      </c>
      <c r="N170" s="47" t="s">
        <v>235</v>
      </c>
      <c r="O170" s="44" t="s">
        <v>238</v>
      </c>
      <c r="P170" s="44"/>
      <c r="Q170" s="44"/>
      <c r="R170" s="44"/>
    </row>
    <row r="171" spans="1:18" ht="63.75">
      <c r="A171" s="8" t="s">
        <v>666</v>
      </c>
      <c r="B171" s="13" t="s">
        <v>23</v>
      </c>
      <c r="C171" s="32" t="s">
        <v>372</v>
      </c>
      <c r="D171" s="27">
        <v>7812000</v>
      </c>
      <c r="E171" s="27">
        <v>7812000</v>
      </c>
      <c r="F171" s="27">
        <v>23438000</v>
      </c>
      <c r="G171" s="27"/>
      <c r="H171" s="27"/>
      <c r="I171" s="27"/>
      <c r="J171" s="27"/>
      <c r="K171" s="31">
        <f t="shared" si="2"/>
        <v>0.249984</v>
      </c>
      <c r="L171" s="19" t="s">
        <v>12</v>
      </c>
      <c r="M171" s="13" t="s">
        <v>9</v>
      </c>
      <c r="N171" s="47" t="s">
        <v>120</v>
      </c>
      <c r="O171" s="44" t="s">
        <v>238</v>
      </c>
      <c r="P171" s="44"/>
      <c r="Q171" s="44" t="s">
        <v>373</v>
      </c>
      <c r="R171" s="44"/>
    </row>
    <row r="172" spans="1:18" ht="80.25" customHeight="1">
      <c r="A172" s="8" t="s">
        <v>667</v>
      </c>
      <c r="B172" s="13" t="s">
        <v>24</v>
      </c>
      <c r="C172" s="32" t="s">
        <v>25</v>
      </c>
      <c r="D172" s="27">
        <v>50356000</v>
      </c>
      <c r="E172" s="27">
        <v>24544000</v>
      </c>
      <c r="F172" s="27">
        <v>21581000</v>
      </c>
      <c r="G172" s="27"/>
      <c r="H172" s="27"/>
      <c r="I172" s="27"/>
      <c r="J172" s="27"/>
      <c r="K172" s="31">
        <f t="shared" si="2"/>
        <v>0.5321192411924119</v>
      </c>
      <c r="L172" s="19" t="s">
        <v>12</v>
      </c>
      <c r="M172" s="13" t="s">
        <v>26</v>
      </c>
      <c r="N172" s="47" t="s">
        <v>236</v>
      </c>
      <c r="O172" s="44" t="s">
        <v>238</v>
      </c>
      <c r="P172" s="44"/>
      <c r="Q172" s="44"/>
      <c r="R172" s="44"/>
    </row>
    <row r="173" spans="1:18" ht="99.75" customHeight="1">
      <c r="A173" s="8" t="s">
        <v>668</v>
      </c>
      <c r="B173" s="13" t="s">
        <v>27</v>
      </c>
      <c r="C173" s="71" t="s">
        <v>28</v>
      </c>
      <c r="D173" s="27">
        <v>38955000</v>
      </c>
      <c r="E173" s="27">
        <v>38955000</v>
      </c>
      <c r="F173" s="5">
        <v>0</v>
      </c>
      <c r="G173" s="5"/>
      <c r="H173" s="5"/>
      <c r="I173" s="5"/>
      <c r="J173" s="5"/>
      <c r="K173" s="31">
        <f t="shared" si="2"/>
        <v>1</v>
      </c>
      <c r="L173" s="19" t="s">
        <v>20</v>
      </c>
      <c r="M173" s="13" t="s">
        <v>9</v>
      </c>
      <c r="N173" s="47" t="s">
        <v>237</v>
      </c>
      <c r="O173" s="44" t="s">
        <v>238</v>
      </c>
      <c r="P173" s="44"/>
      <c r="Q173" s="44"/>
      <c r="R173" s="44"/>
    </row>
    <row r="174" spans="1:18" ht="102">
      <c r="A174" s="8" t="s">
        <v>669</v>
      </c>
      <c r="B174" s="13" t="s">
        <v>29</v>
      </c>
      <c r="C174" s="71" t="s">
        <v>30</v>
      </c>
      <c r="D174" s="27">
        <v>454125000</v>
      </c>
      <c r="E174" s="27">
        <v>454125000</v>
      </c>
      <c r="F174" s="26">
        <v>26000000</v>
      </c>
      <c r="G174" s="26"/>
      <c r="H174" s="26"/>
      <c r="I174" s="26"/>
      <c r="J174" s="26"/>
      <c r="K174" s="31">
        <f t="shared" si="2"/>
        <v>0.9458474355636552</v>
      </c>
      <c r="L174" s="19" t="s">
        <v>20</v>
      </c>
      <c r="M174" s="13" t="s">
        <v>9</v>
      </c>
      <c r="N174" s="47" t="s">
        <v>237</v>
      </c>
      <c r="O174" s="44" t="s">
        <v>238</v>
      </c>
      <c r="P174" s="47" t="s">
        <v>379</v>
      </c>
      <c r="Q174" s="47" t="s">
        <v>380</v>
      </c>
      <c r="R174" s="47"/>
    </row>
    <row r="175" spans="1:18" ht="118.5" customHeight="1">
      <c r="A175" s="8" t="s">
        <v>670</v>
      </c>
      <c r="B175" s="13" t="s">
        <v>31</v>
      </c>
      <c r="C175" s="19" t="s">
        <v>370</v>
      </c>
      <c r="D175" s="27">
        <v>20000000</v>
      </c>
      <c r="E175" s="27">
        <v>12000000</v>
      </c>
      <c r="F175" s="5">
        <v>0</v>
      </c>
      <c r="G175" s="5"/>
      <c r="H175" s="5"/>
      <c r="I175" s="5"/>
      <c r="J175" s="5"/>
      <c r="K175" s="31">
        <f t="shared" si="2"/>
        <v>1</v>
      </c>
      <c r="L175" s="19" t="s">
        <v>20</v>
      </c>
      <c r="M175" s="5" t="s">
        <v>9</v>
      </c>
      <c r="N175" s="44"/>
      <c r="O175" s="44" t="s">
        <v>238</v>
      </c>
      <c r="P175" s="44"/>
      <c r="Q175" s="44"/>
      <c r="R175" s="44"/>
    </row>
    <row r="176" spans="1:18" ht="72.75" customHeight="1">
      <c r="A176" s="8" t="s">
        <v>671</v>
      </c>
      <c r="B176" s="13" t="s">
        <v>23</v>
      </c>
      <c r="C176" s="71" t="s">
        <v>121</v>
      </c>
      <c r="D176" s="27">
        <v>57000000</v>
      </c>
      <c r="E176" s="27">
        <v>57000000</v>
      </c>
      <c r="F176" s="27">
        <v>3000000</v>
      </c>
      <c r="G176" s="27"/>
      <c r="H176" s="27"/>
      <c r="I176" s="27"/>
      <c r="J176" s="27"/>
      <c r="K176" s="31">
        <f t="shared" si="2"/>
        <v>0.95</v>
      </c>
      <c r="L176" s="19" t="s">
        <v>73</v>
      </c>
      <c r="M176" s="13" t="s">
        <v>74</v>
      </c>
      <c r="N176" s="47" t="s">
        <v>122</v>
      </c>
      <c r="O176" s="47" t="s">
        <v>243</v>
      </c>
      <c r="P176" s="47" t="s">
        <v>382</v>
      </c>
      <c r="Q176" s="47" t="s">
        <v>381</v>
      </c>
      <c r="R176" s="47"/>
    </row>
    <row r="177" spans="1:18" ht="85.5" customHeight="1">
      <c r="A177" s="8" t="s">
        <v>672</v>
      </c>
      <c r="B177" s="17" t="s">
        <v>32</v>
      </c>
      <c r="C177" s="33" t="s">
        <v>378</v>
      </c>
      <c r="D177" s="34">
        <v>10000000</v>
      </c>
      <c r="E177" s="8">
        <v>0</v>
      </c>
      <c r="F177" s="34">
        <v>0</v>
      </c>
      <c r="G177" s="34"/>
      <c r="H177" s="34"/>
      <c r="I177" s="34"/>
      <c r="J177" s="34"/>
      <c r="K177" s="137">
        <v>0</v>
      </c>
      <c r="L177" s="16" t="s">
        <v>33</v>
      </c>
      <c r="M177" s="8" t="s">
        <v>16</v>
      </c>
      <c r="N177" s="44"/>
      <c r="O177" s="55" t="s">
        <v>238</v>
      </c>
      <c r="P177" s="55"/>
      <c r="Q177" s="55"/>
      <c r="R177" s="55"/>
    </row>
    <row r="178" spans="1:18" ht="49.5" customHeight="1">
      <c r="A178" s="8" t="s">
        <v>673</v>
      </c>
      <c r="B178" s="17" t="s">
        <v>34</v>
      </c>
      <c r="C178" s="76" t="s">
        <v>35</v>
      </c>
      <c r="D178" s="34">
        <v>1000000000</v>
      </c>
      <c r="E178" s="8">
        <v>0</v>
      </c>
      <c r="F178" s="34">
        <v>0</v>
      </c>
      <c r="G178" s="34"/>
      <c r="H178" s="34"/>
      <c r="I178" s="34"/>
      <c r="J178" s="34"/>
      <c r="K178" s="137">
        <v>0</v>
      </c>
      <c r="L178" s="16" t="s">
        <v>12</v>
      </c>
      <c r="M178" s="17" t="s">
        <v>16</v>
      </c>
      <c r="N178" s="44"/>
      <c r="O178" s="55" t="s">
        <v>238</v>
      </c>
      <c r="P178" s="55"/>
      <c r="Q178" s="55"/>
      <c r="R178" s="55"/>
    </row>
    <row r="179" spans="1:18" ht="56.25" customHeight="1">
      <c r="A179" s="8" t="s">
        <v>674</v>
      </c>
      <c r="B179" s="13" t="s">
        <v>36</v>
      </c>
      <c r="C179" s="32" t="s">
        <v>37</v>
      </c>
      <c r="D179" s="5">
        <v>0</v>
      </c>
      <c r="E179" s="5">
        <v>0</v>
      </c>
      <c r="F179" s="5">
        <v>0</v>
      </c>
      <c r="G179" s="5"/>
      <c r="H179" s="5"/>
      <c r="I179" s="5"/>
      <c r="J179" s="5"/>
      <c r="K179" s="31">
        <v>0</v>
      </c>
      <c r="L179" s="19" t="s">
        <v>12</v>
      </c>
      <c r="M179" s="13" t="s">
        <v>38</v>
      </c>
      <c r="N179" s="44"/>
      <c r="O179" s="44" t="s">
        <v>238</v>
      </c>
      <c r="P179" s="56" t="s">
        <v>290</v>
      </c>
      <c r="Q179" s="44" t="s">
        <v>291</v>
      </c>
      <c r="R179" s="47" t="s">
        <v>525</v>
      </c>
    </row>
    <row r="180" spans="1:18" ht="39" customHeight="1">
      <c r="A180" s="8" t="s">
        <v>724</v>
      </c>
      <c r="B180" s="17" t="s">
        <v>39</v>
      </c>
      <c r="C180" s="35" t="s">
        <v>40</v>
      </c>
      <c r="D180" s="34">
        <v>1000000</v>
      </c>
      <c r="E180" s="8">
        <v>0</v>
      </c>
      <c r="F180" s="34">
        <v>0</v>
      </c>
      <c r="G180" s="34"/>
      <c r="H180" s="34"/>
      <c r="I180" s="34"/>
      <c r="J180" s="34"/>
      <c r="K180" s="137">
        <v>0</v>
      </c>
      <c r="L180" s="16" t="s">
        <v>12</v>
      </c>
      <c r="M180" s="8" t="s">
        <v>16</v>
      </c>
      <c r="N180" s="44"/>
      <c r="O180" s="55" t="s">
        <v>238</v>
      </c>
      <c r="P180" s="55"/>
      <c r="Q180" s="55"/>
      <c r="R180" s="55"/>
    </row>
    <row r="181" spans="1:18" ht="38.25">
      <c r="A181" s="8" t="s">
        <v>725</v>
      </c>
      <c r="B181" s="13" t="s">
        <v>41</v>
      </c>
      <c r="C181" s="32" t="s">
        <v>42</v>
      </c>
      <c r="D181" s="27">
        <v>1000000</v>
      </c>
      <c r="E181" s="27">
        <v>1050000</v>
      </c>
      <c r="F181" s="5">
        <v>0</v>
      </c>
      <c r="G181" s="5"/>
      <c r="H181" s="5"/>
      <c r="I181" s="5"/>
      <c r="J181" s="5"/>
      <c r="K181" s="31">
        <f>E181/(E181+F181)</f>
        <v>1</v>
      </c>
      <c r="L181" s="19" t="s">
        <v>12</v>
      </c>
      <c r="M181" s="5" t="s">
        <v>9</v>
      </c>
      <c r="N181" s="44"/>
      <c r="O181" s="44" t="s">
        <v>238</v>
      </c>
      <c r="P181" s="44"/>
      <c r="Q181" s="44"/>
      <c r="R181" s="44"/>
    </row>
    <row r="182" spans="1:18" ht="24.75" customHeight="1">
      <c r="A182" s="264" t="s">
        <v>185</v>
      </c>
      <c r="B182" s="265"/>
      <c r="C182" s="266"/>
      <c r="D182" s="129">
        <f>D181+D180+D179+D178+D177+D176+D175+D174+D173+D172+D171+D170+D169+D168+D167+D166+D165+D164</f>
        <v>2014272733</v>
      </c>
      <c r="E182" s="129">
        <f>E181+E180+E179+E178+E177+E176+E175+E174+E173+E172+E171+E170+E169+E168+E167+E166+E165+E164</f>
        <v>721126000</v>
      </c>
      <c r="F182" s="129">
        <f>F181+F180+F179+F178+F177+F176+F175+F174+F173+F172+F171+F170+F169+F168+F167+F166+F165+F164</f>
        <v>80019000</v>
      </c>
      <c r="G182" s="129"/>
      <c r="H182" s="129"/>
      <c r="I182" s="129"/>
      <c r="J182" s="129"/>
      <c r="K182" s="138">
        <f>E182/(E182+F182)</f>
        <v>0.9001192043887186</v>
      </c>
      <c r="L182" s="19"/>
      <c r="M182" s="5"/>
      <c r="N182" s="44"/>
      <c r="O182" s="44"/>
      <c r="P182" s="44"/>
      <c r="Q182" s="44"/>
      <c r="R182" s="44"/>
    </row>
    <row r="183" spans="1:18" ht="12.75" customHeight="1">
      <c r="A183" s="223" t="s">
        <v>185</v>
      </c>
      <c r="B183" s="194"/>
      <c r="C183" s="194"/>
      <c r="D183" s="256" t="s">
        <v>188</v>
      </c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  <c r="Q183" s="196"/>
      <c r="R183" s="197"/>
    </row>
    <row r="184" spans="1:18" ht="25.5" customHeight="1">
      <c r="A184" s="193" t="s">
        <v>329</v>
      </c>
      <c r="B184" s="194"/>
      <c r="C184" s="117">
        <v>18</v>
      </c>
      <c r="D184" s="198"/>
      <c r="E184" s="199"/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200"/>
    </row>
    <row r="185" spans="1:18" ht="26.25" customHeight="1">
      <c r="A185" s="193" t="s">
        <v>330</v>
      </c>
      <c r="B185" s="194"/>
      <c r="C185" s="117">
        <v>18</v>
      </c>
      <c r="D185" s="198"/>
      <c r="E185" s="199"/>
      <c r="F185" s="199"/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200"/>
    </row>
    <row r="186" spans="1:18" ht="24.75" customHeight="1">
      <c r="A186" s="193" t="s">
        <v>331</v>
      </c>
      <c r="B186" s="194"/>
      <c r="C186" s="117">
        <v>0</v>
      </c>
      <c r="D186" s="198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200"/>
    </row>
    <row r="187" spans="1:18" ht="24.75" customHeight="1">
      <c r="A187" s="193" t="s">
        <v>332</v>
      </c>
      <c r="B187" s="194"/>
      <c r="C187" s="117">
        <v>11</v>
      </c>
      <c r="D187" s="198"/>
      <c r="E187" s="199"/>
      <c r="F187" s="199"/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200"/>
    </row>
    <row r="188" spans="1:18" ht="27" customHeight="1">
      <c r="A188" s="216" t="s">
        <v>333</v>
      </c>
      <c r="B188" s="217"/>
      <c r="C188" s="117">
        <v>7</v>
      </c>
      <c r="D188" s="198"/>
      <c r="E188" s="199"/>
      <c r="F188" s="199"/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200"/>
    </row>
    <row r="189" spans="1:18" ht="27" customHeight="1">
      <c r="A189" s="205" t="s">
        <v>518</v>
      </c>
      <c r="B189" s="194"/>
      <c r="C189" s="112">
        <f>E182+F182</f>
        <v>801145000</v>
      </c>
      <c r="D189" s="201"/>
      <c r="E189" s="199"/>
      <c r="F189" s="199"/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200"/>
    </row>
    <row r="190" spans="1:18" ht="27" customHeight="1">
      <c r="A190" s="205" t="s">
        <v>524</v>
      </c>
      <c r="B190" s="194"/>
      <c r="C190" s="122">
        <f>E182/(E182+F182)</f>
        <v>0.9001192043887186</v>
      </c>
      <c r="D190" s="202"/>
      <c r="E190" s="203"/>
      <c r="F190" s="203"/>
      <c r="G190" s="203"/>
      <c r="H190" s="203"/>
      <c r="I190" s="203"/>
      <c r="J190" s="203"/>
      <c r="K190" s="203"/>
      <c r="L190" s="203"/>
      <c r="M190" s="203"/>
      <c r="N190" s="203"/>
      <c r="O190" s="203"/>
      <c r="P190" s="203"/>
      <c r="Q190" s="203"/>
      <c r="R190" s="204"/>
    </row>
    <row r="191" spans="1:18" ht="30" customHeight="1">
      <c r="A191" s="220" t="s">
        <v>166</v>
      </c>
      <c r="B191" s="221"/>
      <c r="C191" s="221"/>
      <c r="D191" s="221"/>
      <c r="E191" s="221"/>
      <c r="F191" s="221"/>
      <c r="G191" s="221"/>
      <c r="H191" s="221"/>
      <c r="I191" s="221"/>
      <c r="J191" s="221"/>
      <c r="K191" s="221"/>
      <c r="L191" s="221"/>
      <c r="M191" s="221"/>
      <c r="N191" s="221"/>
      <c r="O191" s="221"/>
      <c r="P191" s="221"/>
      <c r="Q191" s="221"/>
      <c r="R191" s="222"/>
    </row>
    <row r="192" spans="1:18" ht="38.25">
      <c r="A192" s="8" t="s">
        <v>726</v>
      </c>
      <c r="B192" s="5" t="s">
        <v>43</v>
      </c>
      <c r="C192" s="19" t="s">
        <v>44</v>
      </c>
      <c r="D192" s="27">
        <v>399988000</v>
      </c>
      <c r="E192" s="27">
        <v>399983000</v>
      </c>
      <c r="F192" s="27">
        <v>599983000</v>
      </c>
      <c r="G192" s="27"/>
      <c r="H192" s="27"/>
      <c r="I192" s="27"/>
      <c r="J192" s="27"/>
      <c r="K192" s="31">
        <f aca="true" t="shared" si="3" ref="K192:K200">E192/(E192+F192)</f>
        <v>0.39999659988439606</v>
      </c>
      <c r="L192" s="19" t="s">
        <v>12</v>
      </c>
      <c r="M192" s="5" t="s">
        <v>9</v>
      </c>
      <c r="N192" s="54"/>
      <c r="O192" s="57"/>
      <c r="P192" s="57"/>
      <c r="Q192" s="57"/>
      <c r="R192" s="57"/>
    </row>
    <row r="193" spans="1:18" ht="50.25" customHeight="1">
      <c r="A193" s="8" t="s">
        <v>727</v>
      </c>
      <c r="B193" s="13" t="s">
        <v>45</v>
      </c>
      <c r="C193" s="19" t="s">
        <v>46</v>
      </c>
      <c r="D193" s="27">
        <v>10000000</v>
      </c>
      <c r="E193" s="27">
        <v>10000000</v>
      </c>
      <c r="F193" s="5">
        <v>0</v>
      </c>
      <c r="G193" s="5"/>
      <c r="H193" s="5"/>
      <c r="I193" s="5"/>
      <c r="J193" s="5"/>
      <c r="K193" s="31">
        <f t="shared" si="3"/>
        <v>1</v>
      </c>
      <c r="L193" s="19" t="s">
        <v>12</v>
      </c>
      <c r="M193" s="5" t="s">
        <v>9</v>
      </c>
      <c r="N193" s="54"/>
      <c r="O193" s="57"/>
      <c r="P193" s="57"/>
      <c r="Q193" s="57"/>
      <c r="R193" s="57"/>
    </row>
    <row r="194" spans="1:18" ht="60.75" customHeight="1">
      <c r="A194" s="8" t="s">
        <v>728</v>
      </c>
      <c r="B194" s="5" t="s">
        <v>43</v>
      </c>
      <c r="C194" s="19" t="s">
        <v>47</v>
      </c>
      <c r="D194" s="27">
        <v>5000000</v>
      </c>
      <c r="E194" s="27">
        <v>1790000</v>
      </c>
      <c r="F194" s="27">
        <v>1669000</v>
      </c>
      <c r="G194" s="27"/>
      <c r="H194" s="27"/>
      <c r="I194" s="27"/>
      <c r="J194" s="27"/>
      <c r="K194" s="31">
        <f t="shared" si="3"/>
        <v>0.5174906042208731</v>
      </c>
      <c r="L194" s="19" t="s">
        <v>12</v>
      </c>
      <c r="M194" s="5" t="s">
        <v>9</v>
      </c>
      <c r="N194" s="54"/>
      <c r="O194" s="57"/>
      <c r="P194" s="57"/>
      <c r="Q194" s="57"/>
      <c r="R194" s="57"/>
    </row>
    <row r="195" spans="1:18" ht="51.75" customHeight="1">
      <c r="A195" s="8" t="s">
        <v>729</v>
      </c>
      <c r="B195" s="13" t="s">
        <v>48</v>
      </c>
      <c r="C195" s="19" t="s">
        <v>49</v>
      </c>
      <c r="D195" s="27">
        <v>19800000</v>
      </c>
      <c r="E195" s="27">
        <v>14000000</v>
      </c>
      <c r="F195" s="27">
        <v>8000000</v>
      </c>
      <c r="G195" s="27"/>
      <c r="H195" s="27"/>
      <c r="I195" s="27"/>
      <c r="J195" s="27"/>
      <c r="K195" s="31">
        <f t="shared" si="3"/>
        <v>0.6363636363636364</v>
      </c>
      <c r="L195" s="19" t="s">
        <v>12</v>
      </c>
      <c r="M195" s="13" t="s">
        <v>50</v>
      </c>
      <c r="N195" s="54"/>
      <c r="O195" s="57"/>
      <c r="P195" s="57"/>
      <c r="Q195" s="57"/>
      <c r="R195" s="57"/>
    </row>
    <row r="196" spans="1:18" ht="96" customHeight="1">
      <c r="A196" s="8" t="s">
        <v>730</v>
      </c>
      <c r="B196" s="5" t="s">
        <v>43</v>
      </c>
      <c r="C196" s="70" t="s">
        <v>527</v>
      </c>
      <c r="D196" s="26">
        <v>655701000</v>
      </c>
      <c r="E196" s="26">
        <v>655701000</v>
      </c>
      <c r="F196" s="26">
        <v>655701000</v>
      </c>
      <c r="G196" s="26"/>
      <c r="H196" s="26"/>
      <c r="I196" s="26"/>
      <c r="J196" s="26"/>
      <c r="K196" s="31">
        <f t="shared" si="3"/>
        <v>0.5</v>
      </c>
      <c r="L196" s="19" t="s">
        <v>12</v>
      </c>
      <c r="M196" s="5" t="s">
        <v>9</v>
      </c>
      <c r="N196" s="54"/>
      <c r="O196" s="57"/>
      <c r="P196" s="57"/>
      <c r="Q196" s="57"/>
      <c r="R196" s="57" t="s">
        <v>529</v>
      </c>
    </row>
    <row r="197" spans="1:18" ht="96" customHeight="1">
      <c r="A197" s="8" t="s">
        <v>731</v>
      </c>
      <c r="B197" s="5" t="s">
        <v>43</v>
      </c>
      <c r="C197" s="70" t="s">
        <v>526</v>
      </c>
      <c r="D197" s="26">
        <v>157528000</v>
      </c>
      <c r="E197" s="26">
        <v>157528000</v>
      </c>
      <c r="F197" s="26">
        <v>157528000</v>
      </c>
      <c r="G197" s="26"/>
      <c r="H197" s="26"/>
      <c r="I197" s="26"/>
      <c r="J197" s="26"/>
      <c r="K197" s="31">
        <f t="shared" si="3"/>
        <v>0.5</v>
      </c>
      <c r="L197" s="19" t="s">
        <v>12</v>
      </c>
      <c r="M197" s="5" t="s">
        <v>9</v>
      </c>
      <c r="N197" s="54"/>
      <c r="O197" s="57"/>
      <c r="P197" s="57"/>
      <c r="Q197" s="57"/>
      <c r="R197" s="57" t="s">
        <v>528</v>
      </c>
    </row>
    <row r="198" spans="1:18" ht="38.25">
      <c r="A198" s="8" t="s">
        <v>732</v>
      </c>
      <c r="B198" s="5" t="s">
        <v>51</v>
      </c>
      <c r="C198" s="19" t="s">
        <v>52</v>
      </c>
      <c r="D198" s="27">
        <v>389520000</v>
      </c>
      <c r="E198" s="27">
        <v>398520000</v>
      </c>
      <c r="F198" s="27">
        <v>159408000</v>
      </c>
      <c r="G198" s="27"/>
      <c r="H198" s="27"/>
      <c r="I198" s="27"/>
      <c r="J198" s="27"/>
      <c r="K198" s="31">
        <f t="shared" si="3"/>
        <v>0.7142857142857143</v>
      </c>
      <c r="L198" s="19" t="s">
        <v>12</v>
      </c>
      <c r="M198" s="5" t="s">
        <v>9</v>
      </c>
      <c r="N198" s="54"/>
      <c r="O198" s="57"/>
      <c r="P198" s="57"/>
      <c r="Q198" s="57"/>
      <c r="R198" s="57"/>
    </row>
    <row r="199" spans="1:18" ht="38.25">
      <c r="A199" s="8" t="s">
        <v>733</v>
      </c>
      <c r="B199" s="5" t="s">
        <v>43</v>
      </c>
      <c r="C199" s="19" t="s">
        <v>54</v>
      </c>
      <c r="D199" s="27">
        <v>199522000</v>
      </c>
      <c r="E199" s="27">
        <v>199522000</v>
      </c>
      <c r="F199" s="27">
        <v>39904400</v>
      </c>
      <c r="G199" s="27"/>
      <c r="H199" s="27"/>
      <c r="I199" s="27"/>
      <c r="J199" s="27"/>
      <c r="K199" s="31">
        <f t="shared" si="3"/>
        <v>0.8333333333333334</v>
      </c>
      <c r="L199" s="32" t="s">
        <v>12</v>
      </c>
      <c r="M199" s="5" t="s">
        <v>9</v>
      </c>
      <c r="N199" s="54"/>
      <c r="O199" s="57"/>
      <c r="P199" s="57"/>
      <c r="Q199" s="57"/>
      <c r="R199" s="57"/>
    </row>
    <row r="200" spans="1:18" ht="38.25">
      <c r="A200" s="8" t="s">
        <v>734</v>
      </c>
      <c r="B200" s="13" t="s">
        <v>43</v>
      </c>
      <c r="C200" s="19" t="s">
        <v>53</v>
      </c>
      <c r="D200" s="27">
        <v>5000000</v>
      </c>
      <c r="E200" s="27">
        <v>3000000</v>
      </c>
      <c r="F200" s="5">
        <v>0</v>
      </c>
      <c r="G200" s="5"/>
      <c r="H200" s="5"/>
      <c r="I200" s="5"/>
      <c r="J200" s="5"/>
      <c r="K200" s="31">
        <f t="shared" si="3"/>
        <v>1</v>
      </c>
      <c r="L200" s="32" t="s">
        <v>12</v>
      </c>
      <c r="M200" s="5" t="s">
        <v>9</v>
      </c>
      <c r="N200" s="54"/>
      <c r="O200" s="57"/>
      <c r="P200" s="57"/>
      <c r="Q200" s="57"/>
      <c r="R200" s="57"/>
    </row>
    <row r="201" spans="1:18" ht="96" customHeight="1">
      <c r="A201" s="8" t="s">
        <v>551</v>
      </c>
      <c r="B201" s="8" t="s">
        <v>43</v>
      </c>
      <c r="C201" s="16" t="s">
        <v>55</v>
      </c>
      <c r="D201" s="34">
        <v>2000000</v>
      </c>
      <c r="E201" s="8">
        <v>0</v>
      </c>
      <c r="F201" s="8">
        <v>0</v>
      </c>
      <c r="G201" s="8"/>
      <c r="H201" s="8"/>
      <c r="I201" s="8"/>
      <c r="J201" s="8"/>
      <c r="K201" s="137">
        <v>0</v>
      </c>
      <c r="L201" s="33" t="s">
        <v>12</v>
      </c>
      <c r="M201" s="8" t="s">
        <v>16</v>
      </c>
      <c r="N201" s="54"/>
      <c r="O201" s="57"/>
      <c r="P201" s="57"/>
      <c r="Q201" s="57"/>
      <c r="R201" s="57"/>
    </row>
    <row r="202" spans="1:18" ht="92.25" customHeight="1">
      <c r="A202" s="8" t="s">
        <v>558</v>
      </c>
      <c r="B202" s="13" t="s">
        <v>56</v>
      </c>
      <c r="C202" s="19" t="s">
        <v>57</v>
      </c>
      <c r="D202" s="27">
        <v>6000000</v>
      </c>
      <c r="E202" s="27">
        <v>6000000</v>
      </c>
      <c r="F202" s="27">
        <v>3000000</v>
      </c>
      <c r="G202" s="27"/>
      <c r="H202" s="27"/>
      <c r="I202" s="27"/>
      <c r="J202" s="27"/>
      <c r="K202" s="31">
        <v>0.666</v>
      </c>
      <c r="L202" s="32" t="s">
        <v>12</v>
      </c>
      <c r="M202" s="5" t="s">
        <v>9</v>
      </c>
      <c r="N202" s="54"/>
      <c r="O202" s="57"/>
      <c r="P202" s="57"/>
      <c r="Q202" s="57"/>
      <c r="R202" s="57"/>
    </row>
    <row r="203" spans="1:18" ht="36.75" customHeight="1">
      <c r="A203" s="213" t="s">
        <v>185</v>
      </c>
      <c r="B203" s="214"/>
      <c r="C203" s="227"/>
      <c r="D203" s="129">
        <f>D202+D201+D200+D199+D198+D197+D196+D195+D194+D193+D192</f>
        <v>1850059000</v>
      </c>
      <c r="E203" s="129">
        <f>E202+E201+E200+E199+E198+E197+E196+E195+E194+E193+E192</f>
        <v>1846044000</v>
      </c>
      <c r="F203" s="129">
        <f>F202+F201+F200+F199+F198+F197+F196+F195+F194+F193+F192</f>
        <v>1625193400</v>
      </c>
      <c r="G203" s="129"/>
      <c r="H203" s="129"/>
      <c r="I203" s="129"/>
      <c r="J203" s="129"/>
      <c r="K203" s="138">
        <f>E203/(E203+F203)</f>
        <v>0.531811509060141</v>
      </c>
      <c r="L203" s="32"/>
      <c r="M203" s="5"/>
      <c r="N203" s="54"/>
      <c r="O203" s="57"/>
      <c r="P203" s="57"/>
      <c r="Q203" s="57"/>
      <c r="R203" s="57"/>
    </row>
    <row r="204" spans="1:18" ht="25.5" customHeight="1">
      <c r="A204" s="193" t="s">
        <v>329</v>
      </c>
      <c r="B204" s="226"/>
      <c r="C204" s="117">
        <v>10</v>
      </c>
      <c r="D204" s="195"/>
      <c r="E204" s="196"/>
      <c r="F204" s="196"/>
      <c r="G204" s="196"/>
      <c r="H204" s="196"/>
      <c r="I204" s="196"/>
      <c r="J204" s="196"/>
      <c r="K204" s="196"/>
      <c r="L204" s="196"/>
      <c r="M204" s="196"/>
      <c r="N204" s="196"/>
      <c r="O204" s="196"/>
      <c r="P204" s="196"/>
      <c r="Q204" s="196"/>
      <c r="R204" s="197"/>
    </row>
    <row r="205" spans="1:18" ht="25.5" customHeight="1">
      <c r="A205" s="193" t="s">
        <v>330</v>
      </c>
      <c r="B205" s="226"/>
      <c r="C205" s="117">
        <v>10</v>
      </c>
      <c r="D205" s="198"/>
      <c r="E205" s="199"/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200"/>
    </row>
    <row r="206" spans="1:18" ht="25.5" customHeight="1">
      <c r="A206" s="193" t="s">
        <v>331</v>
      </c>
      <c r="B206" s="226"/>
      <c r="C206" s="117">
        <v>0</v>
      </c>
      <c r="D206" s="198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200"/>
    </row>
    <row r="207" spans="1:18" ht="42" customHeight="1">
      <c r="A207" s="193" t="s">
        <v>332</v>
      </c>
      <c r="B207" s="226"/>
      <c r="C207" s="117">
        <v>9</v>
      </c>
      <c r="D207" s="198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200"/>
    </row>
    <row r="208" spans="1:18" ht="42.75" customHeight="1">
      <c r="A208" s="216" t="s">
        <v>333</v>
      </c>
      <c r="B208" s="228"/>
      <c r="C208" s="117">
        <v>1</v>
      </c>
      <c r="D208" s="198"/>
      <c r="E208" s="199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200"/>
    </row>
    <row r="209" spans="1:18" ht="28.5" customHeight="1">
      <c r="A209" s="191" t="s">
        <v>530</v>
      </c>
      <c r="B209" s="212"/>
      <c r="C209" s="112">
        <f>E203+F203</f>
        <v>3471237400</v>
      </c>
      <c r="D209" s="201"/>
      <c r="E209" s="199"/>
      <c r="F209" s="199"/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200"/>
    </row>
    <row r="210" spans="1:18" ht="28.5" customHeight="1">
      <c r="A210" s="191" t="s">
        <v>531</v>
      </c>
      <c r="B210" s="212"/>
      <c r="C210" s="122">
        <f>E203/C209</f>
        <v>0.531811509060141</v>
      </c>
      <c r="D210" s="202"/>
      <c r="E210" s="203"/>
      <c r="F210" s="203"/>
      <c r="G210" s="203"/>
      <c r="H210" s="203"/>
      <c r="I210" s="203"/>
      <c r="J210" s="203"/>
      <c r="K210" s="203"/>
      <c r="L210" s="203"/>
      <c r="M210" s="203"/>
      <c r="N210" s="203"/>
      <c r="O210" s="203"/>
      <c r="P210" s="203"/>
      <c r="Q210" s="203"/>
      <c r="R210" s="204"/>
    </row>
    <row r="211" spans="1:18" ht="30" customHeight="1">
      <c r="A211" s="220" t="s">
        <v>167</v>
      </c>
      <c r="B211" s="221"/>
      <c r="C211" s="221"/>
      <c r="D211" s="221"/>
      <c r="E211" s="221"/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1"/>
      <c r="Q211" s="221"/>
      <c r="R211" s="222"/>
    </row>
    <row r="212" spans="1:18" ht="38.25">
      <c r="A212" s="8" t="s">
        <v>675</v>
      </c>
      <c r="B212" s="5" t="s">
        <v>58</v>
      </c>
      <c r="C212" s="32" t="s">
        <v>59</v>
      </c>
      <c r="D212" s="27">
        <v>5000000</v>
      </c>
      <c r="E212" s="27">
        <v>0</v>
      </c>
      <c r="F212" s="13">
        <v>0</v>
      </c>
      <c r="G212" s="13"/>
      <c r="H212" s="13"/>
      <c r="I212" s="13"/>
      <c r="J212" s="13"/>
      <c r="K212" s="31">
        <v>0</v>
      </c>
      <c r="L212" s="32" t="s">
        <v>12</v>
      </c>
      <c r="M212" s="13" t="s">
        <v>60</v>
      </c>
      <c r="N212" s="54"/>
      <c r="O212" s="57"/>
      <c r="P212" s="57"/>
      <c r="Q212" s="57"/>
      <c r="R212" s="57"/>
    </row>
    <row r="213" spans="1:18" ht="38.25">
      <c r="A213" s="8" t="s">
        <v>676</v>
      </c>
      <c r="B213" s="5" t="s">
        <v>58</v>
      </c>
      <c r="C213" s="32" t="s">
        <v>61</v>
      </c>
      <c r="D213" s="27">
        <v>260410000</v>
      </c>
      <c r="E213" s="27">
        <v>260000000</v>
      </c>
      <c r="F213" s="27">
        <v>260000000</v>
      </c>
      <c r="G213" s="27"/>
      <c r="H213" s="27"/>
      <c r="I213" s="27"/>
      <c r="J213" s="27"/>
      <c r="K213" s="31">
        <v>0.5</v>
      </c>
      <c r="L213" s="32" t="s">
        <v>12</v>
      </c>
      <c r="M213" s="13" t="s">
        <v>63</v>
      </c>
      <c r="N213" s="54"/>
      <c r="O213" s="57"/>
      <c r="P213" s="57"/>
      <c r="Q213" s="57"/>
      <c r="R213" s="57"/>
    </row>
    <row r="214" spans="1:18" ht="38.25">
      <c r="A214" s="8" t="s">
        <v>677</v>
      </c>
      <c r="B214" s="5" t="s">
        <v>58</v>
      </c>
      <c r="C214" s="32" t="s">
        <v>62</v>
      </c>
      <c r="D214" s="27">
        <v>47410000</v>
      </c>
      <c r="E214" s="27">
        <v>47410000</v>
      </c>
      <c r="F214" s="27">
        <v>526777778</v>
      </c>
      <c r="G214" s="27"/>
      <c r="H214" s="27"/>
      <c r="I214" s="27"/>
      <c r="J214" s="27"/>
      <c r="K214" s="31">
        <v>0.09</v>
      </c>
      <c r="L214" s="32" t="s">
        <v>12</v>
      </c>
      <c r="M214" s="13" t="s">
        <v>63</v>
      </c>
      <c r="N214" s="54"/>
      <c r="O214" s="57"/>
      <c r="P214" s="57"/>
      <c r="Q214" s="57"/>
      <c r="R214" s="57"/>
    </row>
    <row r="215" spans="1:18" ht="38.25">
      <c r="A215" s="8" t="s">
        <v>678</v>
      </c>
      <c r="B215" s="5" t="s">
        <v>58</v>
      </c>
      <c r="C215" s="32" t="s">
        <v>65</v>
      </c>
      <c r="D215" s="27">
        <v>160622000</v>
      </c>
      <c r="E215" s="27">
        <v>0</v>
      </c>
      <c r="F215" s="5">
        <v>0</v>
      </c>
      <c r="G215" s="5"/>
      <c r="H215" s="5"/>
      <c r="I215" s="5"/>
      <c r="J215" s="5"/>
      <c r="K215" s="31">
        <v>0</v>
      </c>
      <c r="L215" s="32" t="s">
        <v>12</v>
      </c>
      <c r="M215" s="13" t="s">
        <v>532</v>
      </c>
      <c r="N215" s="54"/>
      <c r="O215" s="57"/>
      <c r="P215" s="57"/>
      <c r="Q215" s="57"/>
      <c r="R215" s="57"/>
    </row>
    <row r="216" spans="1:18" ht="38.25">
      <c r="A216" s="8" t="s">
        <v>679</v>
      </c>
      <c r="B216" s="8">
        <v>2002</v>
      </c>
      <c r="C216" s="33" t="s">
        <v>64</v>
      </c>
      <c r="D216" s="34">
        <v>130208000</v>
      </c>
      <c r="E216" s="8">
        <v>0</v>
      </c>
      <c r="F216" s="8">
        <v>0</v>
      </c>
      <c r="G216" s="8"/>
      <c r="H216" s="8"/>
      <c r="I216" s="8"/>
      <c r="J216" s="8"/>
      <c r="K216" s="137">
        <v>0</v>
      </c>
      <c r="L216" s="33" t="s">
        <v>12</v>
      </c>
      <c r="M216" s="8" t="s">
        <v>16</v>
      </c>
      <c r="N216" s="54"/>
      <c r="O216" s="57"/>
      <c r="P216" s="57"/>
      <c r="Q216" s="57"/>
      <c r="R216" s="57"/>
    </row>
    <row r="217" spans="1:18" ht="142.5" customHeight="1">
      <c r="A217" s="8" t="s">
        <v>680</v>
      </c>
      <c r="B217" s="5">
        <v>2002</v>
      </c>
      <c r="C217" s="32" t="s">
        <v>374</v>
      </c>
      <c r="D217" s="27">
        <v>5000000</v>
      </c>
      <c r="E217" s="27">
        <v>5000000</v>
      </c>
      <c r="F217" s="5">
        <v>0</v>
      </c>
      <c r="G217" s="5"/>
      <c r="H217" s="5"/>
      <c r="I217" s="5"/>
      <c r="J217" s="5"/>
      <c r="K217" s="31">
        <v>1</v>
      </c>
      <c r="L217" s="32" t="s">
        <v>12</v>
      </c>
      <c r="M217" s="5" t="s">
        <v>9</v>
      </c>
      <c r="N217" s="47" t="s">
        <v>375</v>
      </c>
      <c r="O217" s="44" t="s">
        <v>238</v>
      </c>
      <c r="P217" s="47" t="s">
        <v>376</v>
      </c>
      <c r="Q217" s="44" t="s">
        <v>377</v>
      </c>
      <c r="R217" s="44"/>
    </row>
    <row r="218" spans="1:18" ht="35.25" customHeight="1">
      <c r="A218" s="213" t="s">
        <v>185</v>
      </c>
      <c r="B218" s="214"/>
      <c r="C218" s="215"/>
      <c r="D218" s="129">
        <f>D217+D216+D215+D214+D213+D212</f>
        <v>608650000</v>
      </c>
      <c r="E218" s="129">
        <f>E217+E216+E215+E214+E213+E212</f>
        <v>312410000</v>
      </c>
      <c r="F218" s="129">
        <f>F217+F216+F215+F214+F213+F212</f>
        <v>786777778</v>
      </c>
      <c r="G218" s="129"/>
      <c r="H218" s="129"/>
      <c r="I218" s="129"/>
      <c r="J218" s="129"/>
      <c r="K218" s="138">
        <f>E218/(E218+F218)</f>
        <v>0.28421895353352444</v>
      </c>
      <c r="L218" s="32"/>
      <c r="M218" s="5"/>
      <c r="N218" s="47"/>
      <c r="O218" s="44"/>
      <c r="P218" s="47"/>
      <c r="Q218" s="44"/>
      <c r="R218" s="44"/>
    </row>
    <row r="219" spans="1:18" ht="26.25" customHeight="1">
      <c r="A219" s="193" t="s">
        <v>329</v>
      </c>
      <c r="B219" s="194"/>
      <c r="C219" s="117">
        <v>6</v>
      </c>
      <c r="D219" s="195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  <c r="Q219" s="196"/>
      <c r="R219" s="197"/>
    </row>
    <row r="220" spans="1:18" ht="25.5" customHeight="1">
      <c r="A220" s="193" t="s">
        <v>330</v>
      </c>
      <c r="B220" s="194"/>
      <c r="C220" s="117">
        <v>6</v>
      </c>
      <c r="D220" s="198"/>
      <c r="E220" s="199"/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200"/>
    </row>
    <row r="221" spans="1:18" ht="25.5" customHeight="1">
      <c r="A221" s="193" t="s">
        <v>331</v>
      </c>
      <c r="B221" s="194"/>
      <c r="C221" s="117">
        <v>0</v>
      </c>
      <c r="D221" s="198"/>
      <c r="E221" s="199"/>
      <c r="F221" s="199"/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200"/>
    </row>
    <row r="222" spans="1:18" ht="25.5" customHeight="1">
      <c r="A222" s="193" t="s">
        <v>332</v>
      </c>
      <c r="B222" s="194"/>
      <c r="C222" s="117">
        <v>3</v>
      </c>
      <c r="D222" s="198"/>
      <c r="E222" s="199"/>
      <c r="F222" s="199"/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200"/>
    </row>
    <row r="223" spans="1:18" ht="27.75" customHeight="1">
      <c r="A223" s="216" t="s">
        <v>333</v>
      </c>
      <c r="B223" s="217"/>
      <c r="C223" s="117">
        <v>3</v>
      </c>
      <c r="D223" s="198"/>
      <c r="E223" s="199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200"/>
    </row>
    <row r="224" spans="1:18" ht="27.75" customHeight="1">
      <c r="A224" s="205" t="s">
        <v>518</v>
      </c>
      <c r="B224" s="194"/>
      <c r="C224" s="112">
        <f>E218+F218</f>
        <v>1099187778</v>
      </c>
      <c r="D224" s="201"/>
      <c r="E224" s="199"/>
      <c r="F224" s="199"/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200"/>
    </row>
    <row r="225" spans="1:18" ht="27.75" customHeight="1">
      <c r="A225" s="205" t="s">
        <v>533</v>
      </c>
      <c r="B225" s="194"/>
      <c r="C225" s="122">
        <f>E218/C224</f>
        <v>0.28421895353352444</v>
      </c>
      <c r="D225" s="202"/>
      <c r="E225" s="203"/>
      <c r="F225" s="203"/>
      <c r="G225" s="203"/>
      <c r="H225" s="203"/>
      <c r="I225" s="203"/>
      <c r="J225" s="203"/>
      <c r="K225" s="203"/>
      <c r="L225" s="203"/>
      <c r="M225" s="203"/>
      <c r="N225" s="203"/>
      <c r="O225" s="203"/>
      <c r="P225" s="203"/>
      <c r="Q225" s="203"/>
      <c r="R225" s="204"/>
    </row>
    <row r="226" spans="1:18" ht="39" customHeight="1">
      <c r="A226" s="220" t="s">
        <v>168</v>
      </c>
      <c r="B226" s="221"/>
      <c r="C226" s="221"/>
      <c r="D226" s="221"/>
      <c r="E226" s="221"/>
      <c r="F226" s="221"/>
      <c r="G226" s="221"/>
      <c r="H226" s="221"/>
      <c r="I226" s="221"/>
      <c r="J226" s="221"/>
      <c r="K226" s="221"/>
      <c r="L226" s="221"/>
      <c r="M226" s="221"/>
      <c r="N226" s="221"/>
      <c r="O226" s="221"/>
      <c r="P226" s="221"/>
      <c r="Q226" s="221"/>
      <c r="R226" s="222"/>
    </row>
    <row r="227" spans="1:18" ht="108.75" customHeight="1">
      <c r="A227" s="8" t="s">
        <v>735</v>
      </c>
      <c r="B227" s="8">
        <v>2001</v>
      </c>
      <c r="C227" s="33" t="s">
        <v>66</v>
      </c>
      <c r="D227" s="34">
        <v>2000000</v>
      </c>
      <c r="E227" s="8">
        <v>0</v>
      </c>
      <c r="F227" s="8"/>
      <c r="G227" s="8"/>
      <c r="H227" s="8"/>
      <c r="I227" s="8"/>
      <c r="J227" s="8"/>
      <c r="K227" s="8"/>
      <c r="L227" s="33" t="s">
        <v>12</v>
      </c>
      <c r="M227" s="8" t="s">
        <v>16</v>
      </c>
      <c r="N227" s="54"/>
      <c r="O227" s="57"/>
      <c r="P227" s="57"/>
      <c r="Q227" s="57"/>
      <c r="R227" s="57"/>
    </row>
    <row r="228" spans="1:18" ht="88.5" customHeight="1">
      <c r="A228" s="8" t="s">
        <v>736</v>
      </c>
      <c r="B228" s="5">
        <v>2001</v>
      </c>
      <c r="C228" s="32" t="s">
        <v>67</v>
      </c>
      <c r="D228" s="27">
        <v>1000000000</v>
      </c>
      <c r="E228" s="27">
        <v>1000000000</v>
      </c>
      <c r="F228" s="5"/>
      <c r="G228" s="5"/>
      <c r="H228" s="5"/>
      <c r="I228" s="5"/>
      <c r="J228" s="5"/>
      <c r="K228" s="5"/>
      <c r="L228" s="32" t="s">
        <v>68</v>
      </c>
      <c r="M228" s="13" t="s">
        <v>63</v>
      </c>
      <c r="N228" s="54"/>
      <c r="O228" s="57"/>
      <c r="P228" s="57"/>
      <c r="Q228" s="57"/>
      <c r="R228" s="57"/>
    </row>
    <row r="229" spans="1:18" ht="12.75" customHeight="1">
      <c r="A229" s="223" t="s">
        <v>185</v>
      </c>
      <c r="B229" s="194"/>
      <c r="C229" s="194"/>
      <c r="D229" s="224" t="s">
        <v>189</v>
      </c>
      <c r="E229" s="224" t="s">
        <v>190</v>
      </c>
      <c r="F229" s="229"/>
      <c r="G229" s="5"/>
      <c r="H229" s="5"/>
      <c r="I229" s="5"/>
      <c r="J229" s="5"/>
      <c r="K229" s="78" t="s">
        <v>186</v>
      </c>
      <c r="L229" s="94"/>
      <c r="M229" s="94"/>
      <c r="N229" s="94"/>
      <c r="O229" s="81"/>
      <c r="P229" s="81"/>
      <c r="Q229" s="81"/>
      <c r="R229" s="81"/>
    </row>
    <row r="230" spans="1:18" ht="25.5" customHeight="1">
      <c r="A230" s="193" t="s">
        <v>329</v>
      </c>
      <c r="B230" s="194"/>
      <c r="C230" s="45">
        <v>2</v>
      </c>
      <c r="D230" s="225"/>
      <c r="E230" s="225"/>
      <c r="F230" s="225"/>
      <c r="G230" s="182"/>
      <c r="H230" s="182"/>
      <c r="I230" s="182"/>
      <c r="J230" s="182"/>
      <c r="K230" s="94"/>
      <c r="L230" s="94"/>
      <c r="M230" s="94"/>
      <c r="N230" s="94"/>
      <c r="O230" s="81"/>
      <c r="P230" s="81"/>
      <c r="Q230" s="81"/>
      <c r="R230" s="81"/>
    </row>
    <row r="231" spans="1:18" ht="24.75" customHeight="1">
      <c r="A231" s="193" t="s">
        <v>330</v>
      </c>
      <c r="B231" s="194"/>
      <c r="C231" s="45">
        <v>2</v>
      </c>
      <c r="D231" s="225"/>
      <c r="E231" s="225"/>
      <c r="F231" s="225"/>
      <c r="G231" s="182"/>
      <c r="H231" s="182"/>
      <c r="I231" s="182"/>
      <c r="J231" s="182"/>
      <c r="K231" s="94"/>
      <c r="L231" s="94"/>
      <c r="M231" s="94"/>
      <c r="N231" s="94"/>
      <c r="O231" s="81"/>
      <c r="P231" s="81"/>
      <c r="Q231" s="81"/>
      <c r="R231" s="81"/>
    </row>
    <row r="232" spans="1:18" ht="24.75" customHeight="1">
      <c r="A232" s="193" t="s">
        <v>331</v>
      </c>
      <c r="B232" s="194"/>
      <c r="C232" s="45">
        <v>0</v>
      </c>
      <c r="D232" s="225"/>
      <c r="E232" s="225"/>
      <c r="F232" s="225"/>
      <c r="G232" s="182"/>
      <c r="H232" s="182"/>
      <c r="I232" s="182"/>
      <c r="J232" s="182"/>
      <c r="K232" s="94"/>
      <c r="L232" s="94"/>
      <c r="M232" s="94"/>
      <c r="N232" s="94"/>
      <c r="O232" s="81"/>
      <c r="P232" s="81"/>
      <c r="Q232" s="81"/>
      <c r="R232" s="81"/>
    </row>
    <row r="233" spans="1:18" ht="24.75" customHeight="1">
      <c r="A233" s="193" t="s">
        <v>332</v>
      </c>
      <c r="B233" s="194"/>
      <c r="C233" s="45">
        <v>1</v>
      </c>
      <c r="D233" s="225"/>
      <c r="E233" s="225"/>
      <c r="F233" s="225"/>
      <c r="G233" s="182"/>
      <c r="H233" s="182"/>
      <c r="I233" s="182"/>
      <c r="J233" s="182"/>
      <c r="K233" s="94"/>
      <c r="L233" s="94"/>
      <c r="M233" s="94"/>
      <c r="N233" s="94"/>
      <c r="O233" s="81"/>
      <c r="P233" s="81"/>
      <c r="Q233" s="81"/>
      <c r="R233" s="81"/>
    </row>
    <row r="234" spans="1:18" ht="24" customHeight="1">
      <c r="A234" s="216" t="s">
        <v>333</v>
      </c>
      <c r="B234" s="217"/>
      <c r="C234" s="45">
        <v>1</v>
      </c>
      <c r="D234" s="225"/>
      <c r="E234" s="225"/>
      <c r="F234" s="225"/>
      <c r="G234" s="182"/>
      <c r="H234" s="182"/>
      <c r="I234" s="182"/>
      <c r="J234" s="182"/>
      <c r="K234" s="94"/>
      <c r="L234" s="94"/>
      <c r="M234" s="94"/>
      <c r="N234" s="94"/>
      <c r="O234" s="81"/>
      <c r="P234" s="81"/>
      <c r="Q234" s="81"/>
      <c r="R234" s="81"/>
    </row>
    <row r="235" spans="1:18" ht="30" customHeight="1">
      <c r="A235" s="220" t="s">
        <v>169</v>
      </c>
      <c r="B235" s="221"/>
      <c r="C235" s="221"/>
      <c r="D235" s="221"/>
      <c r="E235" s="221"/>
      <c r="F235" s="221"/>
      <c r="G235" s="221"/>
      <c r="H235" s="221"/>
      <c r="I235" s="221"/>
      <c r="J235" s="221"/>
      <c r="K235" s="221"/>
      <c r="L235" s="221"/>
      <c r="M235" s="221"/>
      <c r="N235" s="221"/>
      <c r="O235" s="221"/>
      <c r="P235" s="221"/>
      <c r="Q235" s="221"/>
      <c r="R235" s="222"/>
    </row>
    <row r="236" spans="1:18" ht="92.25" customHeight="1">
      <c r="A236" s="8" t="s">
        <v>737</v>
      </c>
      <c r="B236" s="5">
        <v>2000</v>
      </c>
      <c r="C236" s="32" t="s">
        <v>69</v>
      </c>
      <c r="D236" s="5" t="s">
        <v>70</v>
      </c>
      <c r="E236" s="5" t="s">
        <v>70</v>
      </c>
      <c r="F236" s="5"/>
      <c r="G236" s="5"/>
      <c r="H236" s="5"/>
      <c r="I236" s="5"/>
      <c r="J236" s="5"/>
      <c r="K236" s="5"/>
      <c r="L236" s="32" t="s">
        <v>68</v>
      </c>
      <c r="M236" s="13" t="s">
        <v>63</v>
      </c>
      <c r="N236" s="54"/>
      <c r="O236" s="57"/>
      <c r="P236" s="57"/>
      <c r="Q236" s="57"/>
      <c r="R236" s="57"/>
    </row>
    <row r="237" spans="1:18" ht="12.75">
      <c r="A237" s="7"/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54"/>
      <c r="O237" s="57"/>
      <c r="P237" s="57"/>
      <c r="Q237" s="57"/>
      <c r="R237" s="57"/>
    </row>
    <row r="238" spans="1:18" ht="12.75">
      <c r="A238" s="7"/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54"/>
      <c r="O238" s="57"/>
      <c r="P238" s="57"/>
      <c r="Q238" s="57"/>
      <c r="R238" s="57"/>
    </row>
    <row r="239" spans="1:18" ht="12.75">
      <c r="A239" s="7"/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54"/>
      <c r="O239" s="57"/>
      <c r="P239" s="57"/>
      <c r="Q239" s="57"/>
      <c r="R239" s="57"/>
    </row>
    <row r="240" spans="1:14" ht="12.75">
      <c r="A240" s="39"/>
      <c r="B240" s="36"/>
      <c r="C240" s="36"/>
      <c r="D240" s="36"/>
      <c r="E240" s="37"/>
      <c r="F240" s="37"/>
      <c r="G240" s="37"/>
      <c r="H240" s="37"/>
      <c r="I240" s="37"/>
      <c r="J240" s="37"/>
      <c r="K240" s="37"/>
      <c r="L240" s="37"/>
      <c r="M240" s="37"/>
      <c r="N240" s="38"/>
    </row>
    <row r="241" spans="1:14" ht="12.75">
      <c r="A241" s="36"/>
      <c r="B241" s="36"/>
      <c r="C241" s="36"/>
      <c r="D241" s="36"/>
      <c r="E241" s="37"/>
      <c r="F241" s="37"/>
      <c r="G241" s="37"/>
      <c r="H241" s="37"/>
      <c r="I241" s="37"/>
      <c r="J241" s="37"/>
      <c r="K241" s="37"/>
      <c r="L241" s="37"/>
      <c r="M241" s="37"/>
      <c r="N241" s="38"/>
    </row>
    <row r="242" spans="1:14" ht="12.75">
      <c r="A242" s="36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8"/>
    </row>
    <row r="243" spans="1:14" ht="12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8"/>
    </row>
    <row r="244" spans="1:14" ht="12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8"/>
    </row>
    <row r="245" spans="1:14" ht="12.7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8"/>
    </row>
    <row r="246" spans="1:14" ht="12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8"/>
    </row>
    <row r="247" spans="1:14" ht="12.7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8"/>
    </row>
    <row r="248" spans="1:14" ht="12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8"/>
    </row>
    <row r="249" spans="1:14" ht="12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8"/>
    </row>
    <row r="250" spans="1:14" ht="12.7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8"/>
    </row>
    <row r="251" spans="1:14" ht="12.7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8"/>
    </row>
    <row r="252" spans="1:14" ht="12.7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8"/>
    </row>
    <row r="253" spans="1:14" ht="12.7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8"/>
    </row>
    <row r="254" spans="1:14" ht="12.7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8"/>
    </row>
  </sheetData>
  <sheetProtection/>
  <mergeCells count="114">
    <mergeCell ref="A186:B186"/>
    <mergeCell ref="A189:B189"/>
    <mergeCell ref="A160:B160"/>
    <mergeCell ref="A161:B161"/>
    <mergeCell ref="A156:B156"/>
    <mergeCell ref="A157:B157"/>
    <mergeCell ref="A114:C114"/>
    <mergeCell ref="A115:B115"/>
    <mergeCell ref="A32:B32"/>
    <mergeCell ref="A190:B190"/>
    <mergeCell ref="A141:B141"/>
    <mergeCell ref="A162:B162"/>
    <mergeCell ref="D156:R162"/>
    <mergeCell ref="L54:R54"/>
    <mergeCell ref="A182:C182"/>
    <mergeCell ref="A158:B158"/>
    <mergeCell ref="A159:B159"/>
    <mergeCell ref="A143:B143"/>
    <mergeCell ref="A211:R211"/>
    <mergeCell ref="A206:B206"/>
    <mergeCell ref="A205:B205"/>
    <mergeCell ref="A92:B92"/>
    <mergeCell ref="D115:R121"/>
    <mergeCell ref="D183:R190"/>
    <mergeCell ref="A187:B187"/>
    <mergeCell ref="A188:B188"/>
    <mergeCell ref="A184:B184"/>
    <mergeCell ref="A185:B185"/>
    <mergeCell ref="A27:B27"/>
    <mergeCell ref="A28:B28"/>
    <mergeCell ref="A29:B29"/>
    <mergeCell ref="A30:B30"/>
    <mergeCell ref="A223:B223"/>
    <mergeCell ref="A225:B225"/>
    <mergeCell ref="A219:B219"/>
    <mergeCell ref="A204:B204"/>
    <mergeCell ref="A220:B220"/>
    <mergeCell ref="A221:B221"/>
    <mergeCell ref="Q9:Q11"/>
    <mergeCell ref="R9:R11"/>
    <mergeCell ref="B9:B11"/>
    <mergeCell ref="A12:R12"/>
    <mergeCell ref="A25:C25"/>
    <mergeCell ref="A26:B26"/>
    <mergeCell ref="A31:B31"/>
    <mergeCell ref="D26:R32"/>
    <mergeCell ref="A93:B93"/>
    <mergeCell ref="A94:B94"/>
    <mergeCell ref="A95:B95"/>
    <mergeCell ref="L9:L11"/>
    <mergeCell ref="M9:M11"/>
    <mergeCell ref="N9:N11"/>
    <mergeCell ref="O9:O11"/>
    <mergeCell ref="P9:P11"/>
    <mergeCell ref="A1:R1"/>
    <mergeCell ref="A62:R62"/>
    <mergeCell ref="A98:R98"/>
    <mergeCell ref="A33:R33"/>
    <mergeCell ref="A56:B56"/>
    <mergeCell ref="A58:B58"/>
    <mergeCell ref="A54:C54"/>
    <mergeCell ref="A55:B55"/>
    <mergeCell ref="A2:R2"/>
    <mergeCell ref="D91:R97"/>
    <mergeCell ref="D137:R143"/>
    <mergeCell ref="E229:E234"/>
    <mergeCell ref="A208:B208"/>
    <mergeCell ref="F229:F234"/>
    <mergeCell ref="A230:B230"/>
    <mergeCell ref="A231:B231"/>
    <mergeCell ref="A232:B232"/>
    <mergeCell ref="A233:B233"/>
    <mergeCell ref="A234:B234"/>
    <mergeCell ref="A218:C218"/>
    <mergeCell ref="D229:D234"/>
    <mergeCell ref="A183:C183"/>
    <mergeCell ref="A207:B207"/>
    <mergeCell ref="A203:C203"/>
    <mergeCell ref="A226:R226"/>
    <mergeCell ref="A224:B224"/>
    <mergeCell ref="D219:R225"/>
    <mergeCell ref="A209:B209"/>
    <mergeCell ref="A210:B210"/>
    <mergeCell ref="A222:B222"/>
    <mergeCell ref="A59:B59"/>
    <mergeCell ref="A90:C90"/>
    <mergeCell ref="A120:B120"/>
    <mergeCell ref="A121:B121"/>
    <mergeCell ref="A235:R235"/>
    <mergeCell ref="A122:R122"/>
    <mergeCell ref="A144:R144"/>
    <mergeCell ref="A163:R163"/>
    <mergeCell ref="A191:R191"/>
    <mergeCell ref="A229:C229"/>
    <mergeCell ref="A118:B118"/>
    <mergeCell ref="A96:B96"/>
    <mergeCell ref="A155:C155"/>
    <mergeCell ref="A136:C136"/>
    <mergeCell ref="A142:B142"/>
    <mergeCell ref="A97:B97"/>
    <mergeCell ref="A139:B139"/>
    <mergeCell ref="A140:B140"/>
    <mergeCell ref="A138:B138"/>
    <mergeCell ref="A137:B137"/>
    <mergeCell ref="A17:R17"/>
    <mergeCell ref="A119:B119"/>
    <mergeCell ref="A91:B91"/>
    <mergeCell ref="D204:R210"/>
    <mergeCell ref="A57:B57"/>
    <mergeCell ref="A60:B60"/>
    <mergeCell ref="A61:B61"/>
    <mergeCell ref="D55:R61"/>
    <mergeCell ref="A116:B116"/>
    <mergeCell ref="A117:B11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5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 Város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 Enikő</dc:creator>
  <cp:keywords/>
  <dc:description/>
  <cp:lastModifiedBy>Fehér Adrienn</cp:lastModifiedBy>
  <cp:lastPrinted>2013-02-01T07:38:11Z</cp:lastPrinted>
  <dcterms:created xsi:type="dcterms:W3CDTF">2004-12-22T13:23:17Z</dcterms:created>
  <dcterms:modified xsi:type="dcterms:W3CDTF">2013-04-25T10:55:29Z</dcterms:modified>
  <cp:category/>
  <cp:version/>
  <cp:contentType/>
  <cp:contentStatus/>
</cp:coreProperties>
</file>